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7" activeTab="2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  <sheet name="__VBA__3" sheetId="7" r:id="rId7"/>
  </sheets>
  <definedNames>
    <definedName name="_xlnm.Print_Area" localSheetId="1">'раунд робин'!$A$1:$V$33</definedName>
  </definedNames>
  <calcPr fullCalcOnLoad="1"/>
</workbook>
</file>

<file path=xl/sharedStrings.xml><?xml version="1.0" encoding="utf-8"?>
<sst xmlns="http://schemas.openxmlformats.org/spreadsheetml/2006/main" count="116" uniqueCount="78">
  <si>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</si>
  <si>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</si>
  <si>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</si>
  <si>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2016</t>
  </si>
  <si>
    <t>2 этап</t>
  </si>
  <si>
    <t>27 февраля  2016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</si>
  <si>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</si>
  <si>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</si>
  <si>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</si>
  <si>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</si>
  <si>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</si>
  <si>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</si>
  <si>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</si>
  <si>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</si>
  <si>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</si>
  <si>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Рычагов Максим</t>
  </si>
  <si>
    <t>Лаптев Вячеслав</t>
  </si>
  <si>
    <t>Вайнман Марина</t>
  </si>
  <si>
    <t>Топольский Андрей</t>
  </si>
  <si>
    <t>Егозарьян Артур</t>
  </si>
  <si>
    <t>Анипко Александр</t>
  </si>
  <si>
    <t>Марченко Петр</t>
  </si>
  <si>
    <t>Корецкая Яна</t>
  </si>
  <si>
    <t>Лихолай Алла</t>
  </si>
  <si>
    <t>Безотосный Алексей</t>
  </si>
  <si>
    <t>Иванова Ольга</t>
  </si>
  <si>
    <t>Белов Андрей</t>
  </si>
  <si>
    <t>Беляков Александр</t>
  </si>
  <si>
    <t>Ульянова Анна</t>
  </si>
  <si>
    <t>Халанский Дмитрий</t>
  </si>
  <si>
    <t>Дорджиев Арслан</t>
  </si>
  <si>
    <t>Фамин Денис</t>
  </si>
  <si>
    <t>Кекеев Баатр</t>
  </si>
  <si>
    <t>Голубев Анатолий</t>
  </si>
  <si>
    <t>Мясников Виктор</t>
  </si>
  <si>
    <t>Тарапатин Василий</t>
  </si>
  <si>
    <t>Мисходжев Руслан</t>
  </si>
  <si>
    <t>Вайнман Алексей</t>
  </si>
  <si>
    <t>Поляков Александр</t>
  </si>
  <si>
    <t>Кияшкин Александр</t>
  </si>
  <si>
    <t>Гущин Александр</t>
  </si>
  <si>
    <t>Руденко Сергей</t>
  </si>
  <si>
    <t>Антюфеева Елена</t>
  </si>
  <si>
    <t>Карпов Сергей</t>
  </si>
  <si>
    <t>Новикова Кристина</t>
  </si>
  <si>
    <t>Тетюшев Александр</t>
  </si>
  <si>
    <t>Лазарев Сергей</t>
  </si>
  <si>
    <t>Таганов Алексей</t>
  </si>
  <si>
    <t>Тихонов Константин</t>
  </si>
  <si>
    <t>Мясникова Наталья</t>
  </si>
  <si>
    <t>Жиделев Андрей</t>
  </si>
  <si>
    <t>Лявин Андрей</t>
  </si>
  <si>
    <t>Котляров Николай</t>
  </si>
  <si>
    <t>Хохлов Сергей</t>
  </si>
  <si>
    <t xml:space="preserve"> </t>
  </si>
  <si>
    <t>Раунд Робин</t>
  </si>
  <si>
    <t>27 февраля 2016г.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</si>
  <si>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</si>
  <si>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</si>
  <si>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</si>
  <si>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</si>
  <si>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</si>
  <si>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</si>
  <si>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</si>
  <si>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</si>
  <si>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</si>
  <si>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</si>
  <si>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</si>
  <si>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27 февраля 2016 г.</t>
  </si>
  <si>
    <t>2 ЭТАП</t>
  </si>
  <si>
    <t>ФИНАЛ</t>
  </si>
  <si>
    <t xml:space="preserve">СТЕПЛЕДДЕР </t>
  </si>
  <si>
    <t>За 1 место</t>
  </si>
  <si>
    <t>За 3 место</t>
  </si>
  <si>
    <t>Безотосный</t>
  </si>
  <si>
    <t>Топольский</t>
  </si>
  <si>
    <t>Марченко</t>
  </si>
  <si>
    <t>Егозарьян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</si>
</sst>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8" fillId="2" borderId="4" xfId="0" applyFont="1" applyFill="1" applyBorder="1" applyAlignment="1">
      <alignment horizontal="center" vertical="center"/>
    </xf>
    <xf numFmtId="164" fontId="11" fillId="3" borderId="4" xfId="20" applyFont="1" applyFill="1" applyBorder="1" applyProtection="1">
      <alignment/>
      <protection locked="0"/>
    </xf>
    <xf numFmtId="164" fontId="8" fillId="4" borderId="4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2" fillId="2" borderId="4" xfId="20" applyFont="1" applyFill="1" applyBorder="1" applyAlignment="1">
      <alignment horizontal="center"/>
      <protection/>
    </xf>
    <xf numFmtId="164" fontId="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1" fillId="3" borderId="5" xfId="20" applyFont="1" applyFill="1" applyBorder="1" applyProtection="1">
      <alignment/>
      <protection locked="0"/>
    </xf>
    <xf numFmtId="164" fontId="11" fillId="3" borderId="6" xfId="20" applyFont="1" applyFill="1" applyBorder="1" applyProtection="1">
      <alignment/>
      <protection locked="0"/>
    </xf>
    <xf numFmtId="164" fontId="15" fillId="3" borderId="4" xfId="20" applyFont="1" applyFill="1" applyBorder="1" applyProtection="1">
      <alignment/>
      <protection locked="0"/>
    </xf>
    <xf numFmtId="164" fontId="11" fillId="5" borderId="4" xfId="0" applyFont="1" applyFill="1" applyBorder="1" applyAlignment="1" applyProtection="1">
      <alignment/>
      <protection locked="0"/>
    </xf>
    <xf numFmtId="164" fontId="11" fillId="3" borderId="4" xfId="0" applyFont="1" applyFill="1" applyBorder="1" applyAlignment="1" applyProtection="1">
      <alignment/>
      <protection locked="0"/>
    </xf>
    <xf numFmtId="164" fontId="11" fillId="5" borderId="5" xfId="0" applyFont="1" applyFill="1" applyBorder="1" applyAlignment="1" applyProtection="1">
      <alignment/>
      <protection locked="0"/>
    </xf>
    <xf numFmtId="164" fontId="11" fillId="5" borderId="4" xfId="20" applyFont="1" applyFill="1" applyBorder="1" applyProtection="1">
      <alignment/>
      <protection locked="0"/>
    </xf>
    <xf numFmtId="164" fontId="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11" fillId="0" borderId="0" xfId="0" applyFont="1" applyAlignment="1">
      <alignment/>
    </xf>
    <xf numFmtId="164" fontId="0" fillId="6" borderId="7" xfId="0" applyFont="1" applyFill="1" applyBorder="1" applyAlignment="1">
      <alignment horizontal="center" vertical="center"/>
    </xf>
    <xf numFmtId="164" fontId="0" fillId="6" borderId="7" xfId="0" applyFont="1" applyFill="1" applyBorder="1" applyAlignment="1">
      <alignment horizontal="center" vertical="center" wrapText="1"/>
    </xf>
    <xf numFmtId="164" fontId="0" fillId="6" borderId="8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9" fillId="6" borderId="7" xfId="0" applyFont="1" applyFill="1" applyBorder="1" applyAlignment="1">
      <alignment horizontal="center"/>
    </xf>
    <xf numFmtId="164" fontId="25" fillId="6" borderId="4" xfId="0" applyFont="1" applyFill="1" applyBorder="1" applyAlignment="1">
      <alignment horizontal="center"/>
    </xf>
    <xf numFmtId="164" fontId="26" fillId="0" borderId="4" xfId="0" applyFont="1" applyFill="1" applyBorder="1" applyAlignment="1">
      <alignment horizontal="center"/>
    </xf>
    <xf numFmtId="164" fontId="11" fillId="0" borderId="4" xfId="0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center"/>
    </xf>
    <xf numFmtId="166" fontId="26" fillId="3" borderId="4" xfId="0" applyNumberFormat="1" applyFont="1" applyFill="1" applyBorder="1" applyAlignment="1">
      <alignment horizontal="center"/>
    </xf>
    <xf numFmtId="167" fontId="26" fillId="0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26" fillId="3" borderId="0" xfId="0" applyNumberFormat="1" applyFont="1" applyFill="1" applyBorder="1" applyAlignment="1">
      <alignment horizontal="center"/>
    </xf>
    <xf numFmtId="166" fontId="26" fillId="3" borderId="9" xfId="0" applyNumberFormat="1" applyFont="1" applyFill="1" applyBorder="1" applyAlignment="1">
      <alignment horizontal="center"/>
    </xf>
    <xf numFmtId="166" fontId="26" fillId="3" borderId="2" xfId="0" applyNumberFormat="1" applyFont="1" applyFill="1" applyBorder="1" applyAlignment="1">
      <alignment horizontal="center"/>
    </xf>
    <xf numFmtId="166" fontId="26" fillId="3" borderId="6" xfId="0" applyNumberFormat="1" applyFont="1" applyFill="1" applyBorder="1" applyAlignment="1">
      <alignment horizontal="center"/>
    </xf>
    <xf numFmtId="166" fontId="26" fillId="3" borderId="1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26" fillId="3" borderId="5" xfId="0" applyNumberFormat="1" applyFont="1" applyFill="1" applyBorder="1" applyAlignment="1">
      <alignment horizontal="center"/>
    </xf>
    <xf numFmtId="166" fontId="27" fillId="6" borderId="4" xfId="0" applyNumberFormat="1" applyFont="1" applyFill="1" applyBorder="1" applyAlignment="1">
      <alignment horizontal="center"/>
    </xf>
    <xf numFmtId="166" fontId="28" fillId="3" borderId="4" xfId="0" applyNumberFormat="1" applyFont="1" applyFill="1" applyBorder="1" applyAlignment="1">
      <alignment horizontal="center"/>
    </xf>
    <xf numFmtId="164" fontId="15" fillId="3" borderId="6" xfId="20" applyFont="1" applyFill="1" applyBorder="1" applyProtection="1">
      <alignment/>
      <protection locked="0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8" fillId="0" borderId="0" xfId="0" applyFont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3" fillId="0" borderId="0" xfId="0" applyFont="1" applyBorder="1" applyAlignment="1">
      <alignment/>
    </xf>
    <xf numFmtId="164" fontId="34" fillId="0" borderId="0" xfId="0" applyFont="1" applyAlignment="1">
      <alignment/>
    </xf>
    <xf numFmtId="164" fontId="33" fillId="0" borderId="4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4" fontId="33" fillId="0" borderId="4" xfId="0" applyFont="1" applyBorder="1" applyAlignment="1">
      <alignment/>
    </xf>
    <xf numFmtId="164" fontId="33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4"/>
  <sheetViews>
    <sheetView zoomScale="70" zoomScaleNormal="70" workbookViewId="0" topLeftCell="A9">
      <selection activeCell="B31" sqref="B31"/>
    </sheetView>
  </sheetViews>
  <sheetFormatPr defaultColWidth="9.140625" defaultRowHeight="12.75"/>
  <cols>
    <col min="1" max="1" width="5.28125" style="1" customWidth="1"/>
    <col min="2" max="2" width="23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18">
        <v>6</v>
      </c>
      <c r="B9" s="19" t="s">
        <v>15</v>
      </c>
      <c r="C9" s="20">
        <v>257</v>
      </c>
      <c r="D9" s="20">
        <v>204</v>
      </c>
      <c r="E9" s="20">
        <v>224</v>
      </c>
      <c r="F9" s="20">
        <v>235</v>
      </c>
      <c r="G9" s="20">
        <v>190</v>
      </c>
      <c r="H9" s="20">
        <v>199</v>
      </c>
      <c r="I9" s="21">
        <f>IF(C9&lt;&gt;"",SUM(C9:H9),"")</f>
        <v>1309</v>
      </c>
      <c r="J9" s="22">
        <f>IF(C9&lt;&gt;"",AVERAGE(C9:H9),"")</f>
        <v>218.16666666666666</v>
      </c>
      <c r="K9" s="23">
        <f>IF(C9&lt;&gt;"",MAX(C9:H9),"")</f>
        <v>257</v>
      </c>
      <c r="L9" s="23">
        <f>IF(D9&lt;&gt;"",MAX(C9:H9)-MIN(C9:H9),"")</f>
        <v>67</v>
      </c>
      <c r="M9" s="21">
        <v>1</v>
      </c>
      <c r="N9" s="24">
        <f>MAX(C9:H9)</f>
        <v>257</v>
      </c>
      <c r="O9" s="25"/>
      <c r="P9" s="25"/>
      <c r="Q9" s="25"/>
      <c r="R9" s="25"/>
    </row>
    <row r="10" spans="1:16" s="17" customFormat="1" ht="13.5" customHeight="1">
      <c r="A10" s="26">
        <v>4</v>
      </c>
      <c r="B10" s="19" t="s">
        <v>16</v>
      </c>
      <c r="C10" s="20">
        <v>230</v>
      </c>
      <c r="D10" s="20">
        <v>203</v>
      </c>
      <c r="E10" s="20">
        <v>244</v>
      </c>
      <c r="F10" s="20">
        <v>215</v>
      </c>
      <c r="G10" s="20">
        <v>214</v>
      </c>
      <c r="H10" s="20">
        <v>199</v>
      </c>
      <c r="I10" s="21">
        <f>IF(C10&lt;&gt;"",SUM(C10:H10),"")</f>
        <v>1305</v>
      </c>
      <c r="J10" s="22">
        <f>IF(C10&lt;&gt;"",AVERAGE(C10:H10),"")</f>
        <v>217.5</v>
      </c>
      <c r="K10" s="23">
        <f>IF(C10&lt;&gt;"",MAX(C10:H10),"")</f>
        <v>244</v>
      </c>
      <c r="L10" s="23">
        <f>IF(D10&lt;&gt;"",MAX(C10:H10)-MIN(C10:H10),"")</f>
        <v>45</v>
      </c>
      <c r="M10" s="21">
        <v>2</v>
      </c>
      <c r="N10" s="24">
        <f>MAX(C10:H10)</f>
        <v>244</v>
      </c>
      <c r="O10" s="27">
        <f>MIN(C10:H10)</f>
        <v>199</v>
      </c>
      <c r="P10" s="16"/>
    </row>
    <row r="11" spans="1:16" s="17" customFormat="1" ht="13.5" customHeight="1">
      <c r="A11" s="26">
        <v>13</v>
      </c>
      <c r="B11" s="19" t="s">
        <v>17</v>
      </c>
      <c r="C11" s="20">
        <v>217</v>
      </c>
      <c r="D11" s="20">
        <v>235</v>
      </c>
      <c r="E11" s="20">
        <v>226</v>
      </c>
      <c r="F11" s="20">
        <v>207</v>
      </c>
      <c r="G11" s="20">
        <v>185</v>
      </c>
      <c r="H11" s="20">
        <v>196</v>
      </c>
      <c r="I11" s="21">
        <f>IF(C11&lt;&gt;"",SUM(C11:H11),"")</f>
        <v>1266</v>
      </c>
      <c r="J11" s="22">
        <f>IF(C11&lt;&gt;"",AVERAGE(C11:H11),"")</f>
        <v>211</v>
      </c>
      <c r="K11" s="23">
        <f>IF(C11&lt;&gt;"",MAX(C11:H11),"")</f>
        <v>235</v>
      </c>
      <c r="L11" s="23">
        <f>IF(D11&lt;&gt;"",MAX(C11:H11)-MIN(C11:H11),"")</f>
        <v>50</v>
      </c>
      <c r="M11" s="21">
        <v>3</v>
      </c>
      <c r="N11" s="24">
        <f>MAX(C11:H11)</f>
        <v>235</v>
      </c>
      <c r="O11" s="27">
        <f>MIN(C11:H11)</f>
        <v>185</v>
      </c>
      <c r="P11" s="16"/>
    </row>
    <row r="12" spans="1:16" s="17" customFormat="1" ht="13.5" customHeight="1">
      <c r="A12" s="26">
        <v>25</v>
      </c>
      <c r="B12" s="19" t="s">
        <v>18</v>
      </c>
      <c r="C12" s="20">
        <v>246</v>
      </c>
      <c r="D12" s="20">
        <v>203</v>
      </c>
      <c r="E12" s="20">
        <v>197</v>
      </c>
      <c r="F12" s="20">
        <v>225</v>
      </c>
      <c r="G12" s="20">
        <v>205</v>
      </c>
      <c r="H12" s="20">
        <v>172</v>
      </c>
      <c r="I12" s="21">
        <f>IF(C12&lt;&gt;"",SUM(C12:H12),"")</f>
        <v>1248</v>
      </c>
      <c r="J12" s="22">
        <f>IF(C12&lt;&gt;"",AVERAGE(C12:H12),"")</f>
        <v>208</v>
      </c>
      <c r="K12" s="23">
        <f>IF(C12&lt;&gt;"",MAX(C12:H12),"")</f>
        <v>246</v>
      </c>
      <c r="L12" s="23">
        <f>IF(D12&lt;&gt;"",MAX(C12:H12)-MIN(C12:H12),"")</f>
        <v>74</v>
      </c>
      <c r="M12" s="21">
        <v>4</v>
      </c>
      <c r="N12" s="24">
        <f>MAX(C12:H12)</f>
        <v>246</v>
      </c>
      <c r="O12" s="27">
        <f>MIN(C12:H12)</f>
        <v>172</v>
      </c>
      <c r="P12" s="16"/>
    </row>
    <row r="13" spans="1:16" s="17" customFormat="1" ht="13.5" customHeight="1">
      <c r="A13" s="18">
        <v>24</v>
      </c>
      <c r="B13" s="19" t="s">
        <v>19</v>
      </c>
      <c r="C13" s="20">
        <v>180</v>
      </c>
      <c r="D13" s="20">
        <v>193</v>
      </c>
      <c r="E13" s="20">
        <v>181</v>
      </c>
      <c r="F13" s="20">
        <v>192</v>
      </c>
      <c r="G13" s="20">
        <v>233</v>
      </c>
      <c r="H13" s="20">
        <v>256</v>
      </c>
      <c r="I13" s="21">
        <f>IF(C13&lt;&gt;"",SUM(C13:H13),"")</f>
        <v>1235</v>
      </c>
      <c r="J13" s="22">
        <f>IF(C13&lt;&gt;"",AVERAGE(C13:H13),"")</f>
        <v>205.83333333333334</v>
      </c>
      <c r="K13" s="23">
        <f>IF(C13&lt;&gt;"",MAX(C13:H13),"")</f>
        <v>256</v>
      </c>
      <c r="L13" s="23">
        <f>IF(D13&lt;&gt;"",MAX(C13:H13)-MIN(C13:H13),"")</f>
        <v>76</v>
      </c>
      <c r="M13" s="21">
        <v>5</v>
      </c>
      <c r="N13" s="24">
        <f>MAX(C13:H13)</f>
        <v>256</v>
      </c>
      <c r="O13" s="27">
        <f>MIN(C13:H13)</f>
        <v>180</v>
      </c>
      <c r="P13" s="16"/>
    </row>
    <row r="14" spans="1:16" s="17" customFormat="1" ht="13.5" customHeight="1">
      <c r="A14" s="26">
        <v>17</v>
      </c>
      <c r="B14" s="19" t="s">
        <v>20</v>
      </c>
      <c r="C14" s="20">
        <v>188</v>
      </c>
      <c r="D14" s="20">
        <v>180</v>
      </c>
      <c r="E14" s="20">
        <v>204</v>
      </c>
      <c r="F14" s="20">
        <v>173</v>
      </c>
      <c r="G14" s="20">
        <v>243</v>
      </c>
      <c r="H14" s="20">
        <v>227</v>
      </c>
      <c r="I14" s="21">
        <f>IF(C14&lt;&gt;"",SUM(C14:H14),"")</f>
        <v>1215</v>
      </c>
      <c r="J14" s="22">
        <f>IF(C14&lt;&gt;"",AVERAGE(C14:H14),"")</f>
        <v>202.5</v>
      </c>
      <c r="K14" s="23">
        <f>IF(C14&lt;&gt;"",MAX(C14:H14),"")</f>
        <v>243</v>
      </c>
      <c r="L14" s="23">
        <f>IF(D14&lt;&gt;"",MAX(C14:H14)-MIN(C14:H14),"")</f>
        <v>70</v>
      </c>
      <c r="M14" s="21">
        <v>6</v>
      </c>
      <c r="N14" s="24">
        <f>MAX(C14:H14)</f>
        <v>243</v>
      </c>
      <c r="O14" s="27">
        <f>MIN(C14:H14)</f>
        <v>173</v>
      </c>
      <c r="P14" s="16"/>
    </row>
    <row r="15" spans="1:16" s="17" customFormat="1" ht="13.5" customHeight="1">
      <c r="A15" s="18">
        <v>8</v>
      </c>
      <c r="B15" s="19" t="s">
        <v>21</v>
      </c>
      <c r="C15" s="20">
        <v>223</v>
      </c>
      <c r="D15" s="20">
        <v>212</v>
      </c>
      <c r="E15" s="20">
        <v>203</v>
      </c>
      <c r="F15" s="20">
        <v>180</v>
      </c>
      <c r="G15" s="20">
        <v>211</v>
      </c>
      <c r="H15" s="20">
        <v>179</v>
      </c>
      <c r="I15" s="21">
        <f>IF(C15&lt;&gt;"",SUM(C15:H15),"")</f>
        <v>1208</v>
      </c>
      <c r="J15" s="22">
        <f>IF(C15&lt;&gt;"",AVERAGE(C15:H15),"")</f>
        <v>201.33333333333334</v>
      </c>
      <c r="K15" s="23">
        <f>IF(C15&lt;&gt;"",MAX(C15:H15),"")</f>
        <v>223</v>
      </c>
      <c r="L15" s="23">
        <f>IF(D15&lt;&gt;"",MAX(C15:H15)-MIN(C15:H15),"")</f>
        <v>44</v>
      </c>
      <c r="M15" s="21">
        <v>7</v>
      </c>
      <c r="N15" s="24">
        <f>MAX(C15:H15)</f>
        <v>223</v>
      </c>
      <c r="O15" s="27">
        <f>MIN(C15:H15)</f>
        <v>179</v>
      </c>
      <c r="P15" s="16"/>
    </row>
    <row r="16" spans="1:16" s="31" customFormat="1" ht="13.5" customHeight="1">
      <c r="A16" s="26">
        <v>18</v>
      </c>
      <c r="B16" s="19" t="s">
        <v>22</v>
      </c>
      <c r="C16" s="20">
        <v>221</v>
      </c>
      <c r="D16" s="20">
        <v>257</v>
      </c>
      <c r="E16" s="20">
        <v>141</v>
      </c>
      <c r="F16" s="20">
        <v>184</v>
      </c>
      <c r="G16" s="20">
        <v>204</v>
      </c>
      <c r="H16" s="20">
        <v>188</v>
      </c>
      <c r="I16" s="21">
        <f>IF(C16&lt;&gt;"",SUM(C16:H16),"")</f>
        <v>1195</v>
      </c>
      <c r="J16" s="22">
        <f>IF(C16&lt;&gt;"",AVERAGE(C16:H16),"")</f>
        <v>199.16666666666666</v>
      </c>
      <c r="K16" s="23">
        <f>IF(C16&lt;&gt;"",MAX(C16:H16),"")</f>
        <v>257</v>
      </c>
      <c r="L16" s="23">
        <f>IF(D16&lt;&gt;"",MAX(C16:H16)-MIN(C16:H16),"")</f>
        <v>116</v>
      </c>
      <c r="M16" s="21">
        <v>8</v>
      </c>
      <c r="N16" s="28">
        <f>MAX(C16:H16)</f>
        <v>257</v>
      </c>
      <c r="O16" s="29">
        <f>MIN(C16:H16)</f>
        <v>141</v>
      </c>
      <c r="P16" s="30"/>
    </row>
    <row r="17" spans="1:16" s="17" customFormat="1" ht="13.5" customHeight="1">
      <c r="A17" s="26">
        <v>2</v>
      </c>
      <c r="B17" s="19" t="s">
        <v>23</v>
      </c>
      <c r="C17" s="20">
        <v>217</v>
      </c>
      <c r="D17" s="20">
        <v>205</v>
      </c>
      <c r="E17" s="20">
        <v>216</v>
      </c>
      <c r="F17" s="20">
        <v>195</v>
      </c>
      <c r="G17" s="20">
        <v>174</v>
      </c>
      <c r="H17" s="20">
        <v>181</v>
      </c>
      <c r="I17" s="21">
        <f>IF(C17&lt;&gt;"",SUM(C17:H17),"")</f>
        <v>1188</v>
      </c>
      <c r="J17" s="22">
        <f>IF(C17&lt;&gt;"",AVERAGE(C17:H17),"")</f>
        <v>198</v>
      </c>
      <c r="K17" s="23">
        <f>IF(C17&lt;&gt;"",MAX(C17:H17),"")</f>
        <v>217</v>
      </c>
      <c r="L17" s="23">
        <f>IF(D17&lt;&gt;"",MAX(C17:H17)-MIN(C17:H17),"")</f>
        <v>43</v>
      </c>
      <c r="M17" s="21">
        <v>9</v>
      </c>
      <c r="N17" s="24">
        <f>MAX(C17:H17)</f>
        <v>217</v>
      </c>
      <c r="O17" s="27">
        <f>MIN(C17:H17)</f>
        <v>174</v>
      </c>
      <c r="P17" s="16"/>
    </row>
    <row r="18" spans="1:16" s="17" customFormat="1" ht="13.5" customHeight="1">
      <c r="A18" s="26">
        <v>39</v>
      </c>
      <c r="B18" s="19" t="s">
        <v>24</v>
      </c>
      <c r="C18" s="20">
        <v>208</v>
      </c>
      <c r="D18" s="20">
        <v>235</v>
      </c>
      <c r="E18" s="20">
        <v>177</v>
      </c>
      <c r="F18" s="20">
        <v>201</v>
      </c>
      <c r="G18" s="20">
        <v>170</v>
      </c>
      <c r="H18" s="20">
        <v>192</v>
      </c>
      <c r="I18" s="21">
        <f>IF(C18&lt;&gt;"",SUM(C18:H18),"")</f>
        <v>1183</v>
      </c>
      <c r="J18" s="22">
        <f>IF(C18&lt;&gt;"",AVERAGE(C18:H18),"")</f>
        <v>197.16666666666666</v>
      </c>
      <c r="K18" s="23">
        <f>IF(C18&lt;&gt;"",MAX(C18:H18),"")</f>
        <v>235</v>
      </c>
      <c r="L18" s="23">
        <f>IF(D18&lt;&gt;"",MAX(C18:H18)-MIN(C18:H18),"")</f>
        <v>65</v>
      </c>
      <c r="M18" s="21">
        <v>10</v>
      </c>
      <c r="N18" s="24">
        <f>MAX(C18:H18)</f>
        <v>235</v>
      </c>
      <c r="O18" s="27">
        <f>MIN(C18:H18)</f>
        <v>170</v>
      </c>
      <c r="P18" s="16"/>
    </row>
    <row r="19" spans="1:16" s="17" customFormat="1" ht="13.5" customHeight="1">
      <c r="A19" s="18">
        <v>28</v>
      </c>
      <c r="B19" s="19" t="s">
        <v>25</v>
      </c>
      <c r="C19" s="20">
        <v>216</v>
      </c>
      <c r="D19" s="20">
        <v>168</v>
      </c>
      <c r="E19" s="20">
        <v>184</v>
      </c>
      <c r="F19" s="20">
        <v>200</v>
      </c>
      <c r="G19" s="20">
        <v>188</v>
      </c>
      <c r="H19" s="20">
        <v>218</v>
      </c>
      <c r="I19" s="21">
        <f>IF(C19&lt;&gt;"",SUM(C19:H19),"")</f>
        <v>1174</v>
      </c>
      <c r="J19" s="22">
        <f>IF(C19&lt;&gt;"",AVERAGE(C19:H19),"")</f>
        <v>195.66666666666666</v>
      </c>
      <c r="K19" s="23">
        <f>IF(C19&lt;&gt;"",MAX(C19:H19),"")</f>
        <v>218</v>
      </c>
      <c r="L19" s="23">
        <f>IF(D19&lt;&gt;"",MAX(C19:H19)-MIN(C19:H19),"")</f>
        <v>50</v>
      </c>
      <c r="M19" s="21">
        <v>11</v>
      </c>
      <c r="N19" s="24">
        <f>MAX(C19:H19)</f>
        <v>218</v>
      </c>
      <c r="O19" s="27">
        <f>MIN(C19:H19)</f>
        <v>168</v>
      </c>
      <c r="P19" s="16"/>
    </row>
    <row r="20" spans="1:16" s="17" customFormat="1" ht="13.5" customHeight="1">
      <c r="A20" s="26">
        <v>30</v>
      </c>
      <c r="B20" s="19" t="s">
        <v>26</v>
      </c>
      <c r="C20" s="20">
        <v>191</v>
      </c>
      <c r="D20" s="20">
        <v>203</v>
      </c>
      <c r="E20" s="20">
        <v>191</v>
      </c>
      <c r="F20" s="20">
        <v>198</v>
      </c>
      <c r="G20" s="20">
        <v>199</v>
      </c>
      <c r="H20" s="20">
        <v>189</v>
      </c>
      <c r="I20" s="21">
        <f>IF(C20&lt;&gt;"",SUM(C20:H20),"")</f>
        <v>1171</v>
      </c>
      <c r="J20" s="22">
        <f>IF(C20&lt;&gt;"",AVERAGE(C20:H20),"")</f>
        <v>195.16666666666666</v>
      </c>
      <c r="K20" s="23">
        <f>IF(C20&lt;&gt;"",MAX(C20:H20),"")</f>
        <v>203</v>
      </c>
      <c r="L20" s="23">
        <f>IF(D20&lt;&gt;"",MAX(C20:H20)-MIN(C20:H20),"")</f>
        <v>14</v>
      </c>
      <c r="M20" s="21">
        <v>12</v>
      </c>
      <c r="N20" s="24">
        <f>MAX(C20:H20)</f>
        <v>203</v>
      </c>
      <c r="O20" s="27">
        <f>MIN(C20:H20)</f>
        <v>189</v>
      </c>
      <c r="P20" s="16"/>
    </row>
    <row r="21" spans="1:16" s="17" customFormat="1" ht="13.5" customHeight="1">
      <c r="A21" s="18">
        <v>20</v>
      </c>
      <c r="B21" s="19" t="s">
        <v>27</v>
      </c>
      <c r="C21" s="20">
        <v>229</v>
      </c>
      <c r="D21" s="20">
        <v>148</v>
      </c>
      <c r="E21" s="20">
        <v>236</v>
      </c>
      <c r="F21" s="20">
        <v>153</v>
      </c>
      <c r="G21" s="20">
        <v>181</v>
      </c>
      <c r="H21" s="20">
        <v>213</v>
      </c>
      <c r="I21" s="21">
        <f>IF(C21&lt;&gt;"",SUM(C21:H21),"")</f>
        <v>1160</v>
      </c>
      <c r="J21" s="22">
        <f>IF(C21&lt;&gt;"",AVERAGE(C21:H21),"")</f>
        <v>193.33333333333334</v>
      </c>
      <c r="K21" s="23">
        <f>IF(C21&lt;&gt;"",MAX(C21:H21),"")</f>
        <v>236</v>
      </c>
      <c r="L21" s="23">
        <f>IF(D21&lt;&gt;"",MAX(C21:H21)-MIN(C21:H21),"")</f>
        <v>88</v>
      </c>
      <c r="M21" s="21">
        <v>13</v>
      </c>
      <c r="N21" s="24">
        <f>MAX(C21:H21)</f>
        <v>236</v>
      </c>
      <c r="O21" s="27">
        <f>MIN(C21:H21)</f>
        <v>148</v>
      </c>
      <c r="P21" s="16"/>
    </row>
    <row r="22" spans="1:16" s="17" customFormat="1" ht="13.5" customHeight="1">
      <c r="A22" s="18">
        <v>33</v>
      </c>
      <c r="B22" s="19" t="s">
        <v>28</v>
      </c>
      <c r="C22" s="20">
        <v>179</v>
      </c>
      <c r="D22" s="20">
        <v>218</v>
      </c>
      <c r="E22" s="20">
        <v>186</v>
      </c>
      <c r="F22" s="20">
        <v>181</v>
      </c>
      <c r="G22" s="20">
        <v>186</v>
      </c>
      <c r="H22" s="20">
        <v>209</v>
      </c>
      <c r="I22" s="21">
        <f>IF(C22&lt;&gt;"",SUM(C22:H22),"")</f>
        <v>1159</v>
      </c>
      <c r="J22" s="22">
        <f>IF(C22&lt;&gt;"",AVERAGE(C22:H22),"")</f>
        <v>193.16666666666666</v>
      </c>
      <c r="K22" s="23">
        <f>IF(C22&lt;&gt;"",MAX(C22:H22),"")</f>
        <v>218</v>
      </c>
      <c r="L22" s="23">
        <f>IF(D22&lt;&gt;"",MAX(C22:H22)-MIN(C22:H22),"")</f>
        <v>39</v>
      </c>
      <c r="M22" s="21">
        <v>14</v>
      </c>
      <c r="N22" s="24">
        <f>MAX(C22:H22)</f>
        <v>218</v>
      </c>
      <c r="O22" s="27">
        <f>MIN(C22:H22)</f>
        <v>179</v>
      </c>
      <c r="P22" s="16"/>
    </row>
    <row r="23" spans="1:16" s="17" customFormat="1" ht="13.5" customHeight="1">
      <c r="A23" s="18">
        <v>32</v>
      </c>
      <c r="B23" s="32" t="s">
        <v>29</v>
      </c>
      <c r="C23" s="20">
        <v>205</v>
      </c>
      <c r="D23" s="20">
        <v>193</v>
      </c>
      <c r="E23" s="20">
        <v>196</v>
      </c>
      <c r="F23" s="20">
        <v>177</v>
      </c>
      <c r="G23" s="20">
        <v>190</v>
      </c>
      <c r="H23" s="20">
        <v>195</v>
      </c>
      <c r="I23" s="21">
        <f>IF(C23&lt;&gt;"",SUM(C23:H23),"")</f>
        <v>1156</v>
      </c>
      <c r="J23" s="22">
        <f>IF(C23&lt;&gt;"",AVERAGE(C23:H23),"")</f>
        <v>192.66666666666666</v>
      </c>
      <c r="K23" s="23">
        <f>IF(C23&lt;&gt;"",MAX(C23:H23),"")</f>
        <v>205</v>
      </c>
      <c r="L23" s="23">
        <f>IF(D23&lt;&gt;"",MAX(C23:H23)-MIN(C23:H23),"")</f>
        <v>28</v>
      </c>
      <c r="M23" s="21">
        <v>15</v>
      </c>
      <c r="N23" s="24">
        <f>MAX(C23:H23)</f>
        <v>205</v>
      </c>
      <c r="O23" s="27">
        <f>MIN(C23:H23)</f>
        <v>177</v>
      </c>
      <c r="P23" s="16"/>
    </row>
    <row r="24" spans="1:16" s="17" customFormat="1" ht="13.5" customHeight="1">
      <c r="A24" s="18">
        <v>26</v>
      </c>
      <c r="B24" s="33" t="s">
        <v>30</v>
      </c>
      <c r="C24" s="20">
        <v>204</v>
      </c>
      <c r="D24" s="20">
        <v>204</v>
      </c>
      <c r="E24" s="20">
        <v>196</v>
      </c>
      <c r="F24" s="20">
        <v>166</v>
      </c>
      <c r="G24" s="20">
        <v>194</v>
      </c>
      <c r="H24" s="20">
        <v>190</v>
      </c>
      <c r="I24" s="21">
        <f>IF(C24&lt;&gt;"",SUM(C24:H24),"")</f>
        <v>1154</v>
      </c>
      <c r="J24" s="22">
        <f>IF(C24&lt;&gt;"",AVERAGE(C24:H24),"")</f>
        <v>192.33333333333334</v>
      </c>
      <c r="K24" s="23">
        <f>IF(C24&lt;&gt;"",MAX(C24:H24),"")</f>
        <v>204</v>
      </c>
      <c r="L24" s="23">
        <f>IF(D24&lt;&gt;"",MAX(C24:H24)-MIN(C24:H24),"")</f>
        <v>38</v>
      </c>
      <c r="M24" s="21">
        <v>16</v>
      </c>
      <c r="N24" s="24">
        <f>MAX(C24:H24)</f>
        <v>204</v>
      </c>
      <c r="O24" s="27">
        <f>MIN(C24:H24)</f>
        <v>166</v>
      </c>
      <c r="P24" s="16"/>
    </row>
    <row r="25" spans="1:16" s="17" customFormat="1" ht="13.5" customHeight="1">
      <c r="A25" s="26">
        <v>15</v>
      </c>
      <c r="B25" s="19" t="s">
        <v>31</v>
      </c>
      <c r="C25" s="20">
        <v>190</v>
      </c>
      <c r="D25" s="20">
        <v>220</v>
      </c>
      <c r="E25" s="20">
        <v>189</v>
      </c>
      <c r="F25" s="20">
        <v>193</v>
      </c>
      <c r="G25" s="20">
        <v>167</v>
      </c>
      <c r="H25" s="20">
        <v>191</v>
      </c>
      <c r="I25" s="21">
        <f>IF(C25&lt;&gt;"",SUM(C25:H25),"")</f>
        <v>1150</v>
      </c>
      <c r="J25" s="22">
        <f>IF(C25&lt;&gt;"",AVERAGE(C25:H25),"")</f>
        <v>191.66666666666666</v>
      </c>
      <c r="K25" s="23">
        <f>IF(C25&lt;&gt;"",MAX(C25:H25),"")</f>
        <v>220</v>
      </c>
      <c r="L25" s="23">
        <f>IF(D25&lt;&gt;"",MAX(C25:H25)-MIN(C25:H25),"")</f>
        <v>53</v>
      </c>
      <c r="M25" s="21">
        <v>17</v>
      </c>
      <c r="N25" s="24">
        <f>MAX(C25:H25)</f>
        <v>220</v>
      </c>
      <c r="O25" s="27">
        <f>MIN(C25:H25)</f>
        <v>167</v>
      </c>
      <c r="P25" s="16"/>
    </row>
    <row r="26" spans="1:16" s="17" customFormat="1" ht="13.5" customHeight="1">
      <c r="A26" s="18">
        <v>31</v>
      </c>
      <c r="B26" s="19" t="s">
        <v>32</v>
      </c>
      <c r="C26" s="20">
        <v>162</v>
      </c>
      <c r="D26" s="20">
        <v>173</v>
      </c>
      <c r="E26" s="20">
        <v>190</v>
      </c>
      <c r="F26" s="20">
        <v>212</v>
      </c>
      <c r="G26" s="20">
        <v>227</v>
      </c>
      <c r="H26" s="20">
        <v>184</v>
      </c>
      <c r="I26" s="21">
        <f>IF(C26&lt;&gt;"",SUM(C26:H26),"")</f>
        <v>1148</v>
      </c>
      <c r="J26" s="22">
        <f>IF(C26&lt;&gt;"",AVERAGE(C26:H26),"")</f>
        <v>191.33333333333334</v>
      </c>
      <c r="K26" s="23">
        <f>IF(C26&lt;&gt;"",MAX(C26:H26),"")</f>
        <v>227</v>
      </c>
      <c r="L26" s="23">
        <f>IF(D26&lt;&gt;"",MAX(C26:H26)-MIN(C26:H26),"")</f>
        <v>65</v>
      </c>
      <c r="M26" s="21">
        <v>18</v>
      </c>
      <c r="N26" s="24">
        <f>MAX(C26:H26)</f>
        <v>227</v>
      </c>
      <c r="O26" s="27">
        <f>MIN(C26:H26)</f>
        <v>162</v>
      </c>
      <c r="P26" s="16"/>
    </row>
    <row r="27" spans="1:16" s="17" customFormat="1" ht="13.5" customHeight="1">
      <c r="A27" s="18">
        <v>10</v>
      </c>
      <c r="B27" s="34" t="s">
        <v>33</v>
      </c>
      <c r="C27" s="20">
        <v>180</v>
      </c>
      <c r="D27" s="20">
        <v>187</v>
      </c>
      <c r="E27" s="20">
        <v>170</v>
      </c>
      <c r="F27" s="20">
        <v>223</v>
      </c>
      <c r="G27" s="20">
        <v>197</v>
      </c>
      <c r="H27" s="20">
        <v>184</v>
      </c>
      <c r="I27" s="21">
        <f>IF(C27&lt;&gt;"",SUM(C27:H27),"")</f>
        <v>1141</v>
      </c>
      <c r="J27" s="22">
        <f>IF(C27&lt;&gt;"",AVERAGE(C27:H27),"")</f>
        <v>190.16666666666666</v>
      </c>
      <c r="K27" s="23">
        <f>IF(C27&lt;&gt;"",MAX(C27:H27),"")</f>
        <v>223</v>
      </c>
      <c r="L27" s="23">
        <f>IF(D27&lt;&gt;"",MAX(C27:H27)-MIN(C27:H27),"")</f>
        <v>53</v>
      </c>
      <c r="M27" s="21">
        <v>19</v>
      </c>
      <c r="N27" s="24" t="e">
        <f>MAX(#REF!)</f>
        <v>#REF!</v>
      </c>
      <c r="O27" s="27" t="e">
        <f>MIN(#REF!)</f>
        <v>#REF!</v>
      </c>
      <c r="P27" s="16"/>
    </row>
    <row r="28" spans="1:16" s="17" customFormat="1" ht="13.5" customHeight="1">
      <c r="A28" s="18">
        <v>35</v>
      </c>
      <c r="B28" s="19" t="s">
        <v>34</v>
      </c>
      <c r="C28" s="20">
        <v>154</v>
      </c>
      <c r="D28" s="20">
        <v>164</v>
      </c>
      <c r="E28" s="20">
        <v>226</v>
      </c>
      <c r="F28" s="20">
        <v>194</v>
      </c>
      <c r="G28" s="20">
        <v>189</v>
      </c>
      <c r="H28" s="20">
        <v>213</v>
      </c>
      <c r="I28" s="21">
        <f>IF(C28&lt;&gt;"",SUM(C28:H28),"")</f>
        <v>1140</v>
      </c>
      <c r="J28" s="22">
        <f>IF(C28&lt;&gt;"",AVERAGE(C28:H28),"")</f>
        <v>190</v>
      </c>
      <c r="K28" s="23">
        <f>IF(C28&lt;&gt;"",MAX(C28:H28),"")</f>
        <v>226</v>
      </c>
      <c r="L28" s="23">
        <f>IF(D28&lt;&gt;"",MAX(C28:H28)-MIN(C28:H28),"")</f>
        <v>72</v>
      </c>
      <c r="M28" s="21">
        <v>20</v>
      </c>
      <c r="N28" s="24" t="e">
        <f>MAX(#REF!)</f>
        <v>#REF!</v>
      </c>
      <c r="O28" s="27" t="e">
        <f>MIN(#REF!)</f>
        <v>#REF!</v>
      </c>
      <c r="P28" s="16"/>
    </row>
    <row r="29" spans="1:16" s="17" customFormat="1" ht="13.5" customHeight="1">
      <c r="A29" s="26">
        <v>16</v>
      </c>
      <c r="B29" s="19" t="s">
        <v>35</v>
      </c>
      <c r="C29" s="20">
        <v>184</v>
      </c>
      <c r="D29" s="20">
        <v>230</v>
      </c>
      <c r="E29" s="20">
        <v>192</v>
      </c>
      <c r="F29" s="20">
        <v>189</v>
      </c>
      <c r="G29" s="20">
        <v>149</v>
      </c>
      <c r="H29" s="20">
        <v>196</v>
      </c>
      <c r="I29" s="21">
        <f>IF(C29&lt;&gt;"",SUM(C29:H29),"")</f>
        <v>1140</v>
      </c>
      <c r="J29" s="22">
        <f>IF(C29&lt;&gt;"",AVERAGE(C29:H29),"")</f>
        <v>190</v>
      </c>
      <c r="K29" s="23">
        <f>IF(C29&lt;&gt;"",MAX(C29:H29),"")</f>
        <v>230</v>
      </c>
      <c r="L29" s="23">
        <f>IF(D29&lt;&gt;"",MAX(C29:H29)-MIN(C29:H29),"")</f>
        <v>81</v>
      </c>
      <c r="M29" s="21">
        <v>21</v>
      </c>
      <c r="N29" s="24"/>
      <c r="O29" s="27"/>
      <c r="P29" s="16"/>
    </row>
    <row r="30" spans="1:16" s="17" customFormat="1" ht="13.5" customHeight="1">
      <c r="A30" s="26">
        <v>21</v>
      </c>
      <c r="B30" s="34" t="s">
        <v>36</v>
      </c>
      <c r="C30" s="20">
        <v>181</v>
      </c>
      <c r="D30" s="20">
        <v>173</v>
      </c>
      <c r="E30" s="20">
        <v>212</v>
      </c>
      <c r="F30" s="20">
        <v>207</v>
      </c>
      <c r="G30" s="20">
        <v>190</v>
      </c>
      <c r="H30" s="20">
        <v>175</v>
      </c>
      <c r="I30" s="21">
        <f>IF(C30&lt;&gt;"",SUM(C30:H30),"")</f>
        <v>1138</v>
      </c>
      <c r="J30" s="22">
        <f>IF(C30&lt;&gt;"",AVERAGE(C30:H30),"")</f>
        <v>189.66666666666666</v>
      </c>
      <c r="K30" s="23">
        <f>IF(C30&lt;&gt;"",MAX(C30:H30),"")</f>
        <v>212</v>
      </c>
      <c r="L30" s="23">
        <f>IF(D30&lt;&gt;"",MAX(C30:H30)-MIN(C30:H30),"")</f>
        <v>39</v>
      </c>
      <c r="M30" s="21">
        <v>22</v>
      </c>
      <c r="N30" s="24"/>
      <c r="O30" s="27"/>
      <c r="P30" s="16"/>
    </row>
    <row r="31" spans="1:16" s="17" customFormat="1" ht="13.5" customHeight="1">
      <c r="A31" s="18">
        <v>5</v>
      </c>
      <c r="B31" s="34" t="s">
        <v>37</v>
      </c>
      <c r="C31" s="20">
        <v>185</v>
      </c>
      <c r="D31" s="20">
        <v>171</v>
      </c>
      <c r="E31" s="20">
        <v>173</v>
      </c>
      <c r="F31" s="20">
        <v>234</v>
      </c>
      <c r="G31" s="20">
        <v>192</v>
      </c>
      <c r="H31" s="20">
        <v>165</v>
      </c>
      <c r="I31" s="21">
        <f>IF(C31&lt;&gt;"",SUM(C31:H31),"")</f>
        <v>1120</v>
      </c>
      <c r="J31" s="22">
        <f>IF(C31&lt;&gt;"",AVERAGE(C31:H31),"")</f>
        <v>186.66666666666666</v>
      </c>
      <c r="K31" s="23">
        <f>IF(C31&lt;&gt;"",MAX(C31:H31),"")</f>
        <v>234</v>
      </c>
      <c r="L31" s="23">
        <f>IF(D31&lt;&gt;"",MAX(C31:H31)-MIN(C31:H31),"")</f>
        <v>69</v>
      </c>
      <c r="M31" s="21">
        <v>23</v>
      </c>
      <c r="N31" s="24"/>
      <c r="O31" s="27"/>
      <c r="P31" s="16"/>
    </row>
    <row r="32" spans="1:16" s="17" customFormat="1" ht="13.5" customHeight="1">
      <c r="A32" s="26">
        <v>14</v>
      </c>
      <c r="B32" s="19" t="s">
        <v>38</v>
      </c>
      <c r="C32" s="20">
        <v>166</v>
      </c>
      <c r="D32" s="20">
        <v>222</v>
      </c>
      <c r="E32" s="20">
        <v>166</v>
      </c>
      <c r="F32" s="20">
        <v>241</v>
      </c>
      <c r="G32" s="20">
        <v>159</v>
      </c>
      <c r="H32" s="20">
        <v>160</v>
      </c>
      <c r="I32" s="21">
        <f>IF(C32&lt;&gt;"",SUM(C32:H32),"")</f>
        <v>1114</v>
      </c>
      <c r="J32" s="22">
        <f>IF(C32&lt;&gt;"",AVERAGE(C32:H32),"")</f>
        <v>185.66666666666666</v>
      </c>
      <c r="K32" s="23">
        <f>IF(C32&lt;&gt;"",MAX(C32:H32),"")</f>
        <v>241</v>
      </c>
      <c r="L32" s="23">
        <f>IF(D32&lt;&gt;"",MAX(C32:H32)-MIN(C32:H32),"")</f>
        <v>82</v>
      </c>
      <c r="M32" s="21">
        <v>24</v>
      </c>
      <c r="N32" s="24"/>
      <c r="O32" s="27"/>
      <c r="P32" s="16"/>
    </row>
    <row r="33" spans="1:16" s="17" customFormat="1" ht="13.5" customHeight="1">
      <c r="A33" s="18">
        <v>38</v>
      </c>
      <c r="B33" s="19" t="s">
        <v>39</v>
      </c>
      <c r="C33" s="20">
        <v>188</v>
      </c>
      <c r="D33" s="20">
        <v>194</v>
      </c>
      <c r="E33" s="20">
        <v>196</v>
      </c>
      <c r="F33" s="20">
        <v>176</v>
      </c>
      <c r="G33" s="20">
        <v>188</v>
      </c>
      <c r="H33" s="20">
        <v>170</v>
      </c>
      <c r="I33" s="21">
        <f>IF(C33&lt;&gt;"",SUM(C33:H33),"")</f>
        <v>1112</v>
      </c>
      <c r="J33" s="22">
        <f>IF(C33&lt;&gt;"",AVERAGE(C33:H33),"")</f>
        <v>185.33333333333334</v>
      </c>
      <c r="K33" s="23">
        <f>IF(C33&lt;&gt;"",MAX(C33:H33),"")</f>
        <v>196</v>
      </c>
      <c r="L33" s="23">
        <f>IF(D33&lt;&gt;"",MAX(C33:H33)-MIN(C33:H33),"")</f>
        <v>26</v>
      </c>
      <c r="M33" s="21">
        <v>25</v>
      </c>
      <c r="N33" s="24"/>
      <c r="O33" s="27"/>
      <c r="P33" s="16"/>
    </row>
    <row r="34" spans="1:16" s="17" customFormat="1" ht="13.5" customHeight="1">
      <c r="A34" s="26">
        <v>9</v>
      </c>
      <c r="B34" s="19" t="s">
        <v>40</v>
      </c>
      <c r="C34" s="20">
        <v>207</v>
      </c>
      <c r="D34" s="20">
        <v>197</v>
      </c>
      <c r="E34" s="20">
        <v>149</v>
      </c>
      <c r="F34" s="20">
        <v>163</v>
      </c>
      <c r="G34" s="20">
        <v>181</v>
      </c>
      <c r="H34" s="20">
        <v>204</v>
      </c>
      <c r="I34" s="21">
        <f>IF(C34&lt;&gt;"",SUM(C34:H34),"")</f>
        <v>1101</v>
      </c>
      <c r="J34" s="22">
        <f>IF(C34&lt;&gt;"",AVERAGE(C34:H34),"")</f>
        <v>183.5</v>
      </c>
      <c r="K34" s="23">
        <f>IF(C34&lt;&gt;"",MAX(C34:H34),"")</f>
        <v>207</v>
      </c>
      <c r="L34" s="23">
        <f>IF(D34&lt;&gt;"",MAX(C34:H34)-MIN(C34:H34),"")</f>
        <v>58</v>
      </c>
      <c r="M34" s="21">
        <v>26</v>
      </c>
      <c r="N34" s="24"/>
      <c r="O34" s="27"/>
      <c r="P34" s="16"/>
    </row>
    <row r="35" spans="1:16" s="17" customFormat="1" ht="13.5" customHeight="1">
      <c r="A35" s="26">
        <v>36</v>
      </c>
      <c r="B35" s="35" t="s">
        <v>41</v>
      </c>
      <c r="C35" s="20">
        <v>214</v>
      </c>
      <c r="D35" s="20">
        <v>182</v>
      </c>
      <c r="E35" s="20">
        <v>150</v>
      </c>
      <c r="F35" s="20">
        <v>153</v>
      </c>
      <c r="G35" s="20">
        <v>195</v>
      </c>
      <c r="H35" s="20">
        <v>201</v>
      </c>
      <c r="I35" s="21">
        <f>IF(C35&lt;&gt;"",SUM(C35:H35),"")</f>
        <v>1095</v>
      </c>
      <c r="J35" s="22">
        <f>IF(C35&lt;&gt;"",AVERAGE(C35:H35),"")</f>
        <v>182.5</v>
      </c>
      <c r="K35" s="23">
        <f>IF(C35&lt;&gt;"",MAX(C35:H35),"")</f>
        <v>214</v>
      </c>
      <c r="L35" s="23">
        <f>IF(D35&lt;&gt;"",MAX(C35:H35)-MIN(C35:H35),"")</f>
        <v>64</v>
      </c>
      <c r="M35" s="21">
        <v>27</v>
      </c>
      <c r="N35" s="24"/>
      <c r="O35" s="27"/>
      <c r="P35" s="16"/>
    </row>
    <row r="36" spans="1:16" s="17" customFormat="1" ht="13.5" customHeight="1">
      <c r="A36" s="18">
        <v>27</v>
      </c>
      <c r="B36" s="34" t="s">
        <v>42</v>
      </c>
      <c r="C36" s="20">
        <v>165</v>
      </c>
      <c r="D36" s="20">
        <v>158</v>
      </c>
      <c r="E36" s="20">
        <v>180</v>
      </c>
      <c r="F36" s="20">
        <v>210</v>
      </c>
      <c r="G36" s="20">
        <v>180</v>
      </c>
      <c r="H36" s="20">
        <v>162</v>
      </c>
      <c r="I36" s="21">
        <f>IF(C36&lt;&gt;"",SUM(C36:H36),"")</f>
        <v>1055</v>
      </c>
      <c r="J36" s="22">
        <f>IF(C36&lt;&gt;"",AVERAGE(C36:H36),"")</f>
        <v>175.83333333333334</v>
      </c>
      <c r="K36" s="23">
        <f>IF(C36&lt;&gt;"",MAX(C36:H36),"")</f>
        <v>210</v>
      </c>
      <c r="L36" s="23">
        <f>IF(D36&lt;&gt;"",MAX(C36:H36)-MIN(C36:H36),"")</f>
        <v>52</v>
      </c>
      <c r="M36" s="21">
        <v>28</v>
      </c>
      <c r="N36" s="24"/>
      <c r="O36" s="27"/>
      <c r="P36" s="16"/>
    </row>
    <row r="37" spans="1:16" s="17" customFormat="1" ht="13.5" customHeight="1">
      <c r="A37" s="18">
        <v>11</v>
      </c>
      <c r="B37" s="19" t="s">
        <v>43</v>
      </c>
      <c r="C37" s="20">
        <v>172</v>
      </c>
      <c r="D37" s="20">
        <v>163</v>
      </c>
      <c r="E37" s="20">
        <v>185</v>
      </c>
      <c r="F37" s="20">
        <v>211</v>
      </c>
      <c r="G37" s="20">
        <v>146</v>
      </c>
      <c r="H37" s="20">
        <v>174</v>
      </c>
      <c r="I37" s="21">
        <f>IF(C37&lt;&gt;"",SUM(C37:H37),"")</f>
        <v>1051</v>
      </c>
      <c r="J37" s="22">
        <f>IF(C37&lt;&gt;"",AVERAGE(C37:H37),"")</f>
        <v>175.16666666666666</v>
      </c>
      <c r="K37" s="23">
        <f>IF(C37&lt;&gt;"",MAX(C37:H37),"")</f>
        <v>211</v>
      </c>
      <c r="L37" s="23">
        <f>IF(D37&lt;&gt;"",MAX(C37:H37)-MIN(C37:H37),"")</f>
        <v>65</v>
      </c>
      <c r="M37" s="21">
        <v>29</v>
      </c>
      <c r="N37" s="24"/>
      <c r="O37" s="27"/>
      <c r="P37" s="16"/>
    </row>
    <row r="38" spans="1:16" s="17" customFormat="1" ht="13.5" customHeight="1">
      <c r="A38" s="26">
        <v>37</v>
      </c>
      <c r="B38" s="19" t="s">
        <v>44</v>
      </c>
      <c r="C38" s="20">
        <v>182</v>
      </c>
      <c r="D38" s="20">
        <v>180</v>
      </c>
      <c r="E38" s="20">
        <v>179</v>
      </c>
      <c r="F38" s="20">
        <v>167</v>
      </c>
      <c r="G38" s="20">
        <v>175</v>
      </c>
      <c r="H38" s="20">
        <v>167</v>
      </c>
      <c r="I38" s="21">
        <f>IF(C38&lt;&gt;"",SUM(C38:H38),"")</f>
        <v>1050</v>
      </c>
      <c r="J38" s="22">
        <f>IF(C38&lt;&gt;"",AVERAGE(C38:H38),"")</f>
        <v>175</v>
      </c>
      <c r="K38" s="23">
        <f>IF(C38&lt;&gt;"",MAX(C38:H38),"")</f>
        <v>182</v>
      </c>
      <c r="L38" s="23">
        <f>IF(D38&lt;&gt;"",MAX(C38:H38)-MIN(C38:H38),"")</f>
        <v>15</v>
      </c>
      <c r="M38" s="21">
        <v>30</v>
      </c>
      <c r="N38" s="24"/>
      <c r="O38" s="27"/>
      <c r="P38" s="16"/>
    </row>
    <row r="39" spans="1:16" s="17" customFormat="1" ht="13.5" customHeight="1">
      <c r="A39" s="26">
        <v>22</v>
      </c>
      <c r="B39" s="36" t="s">
        <v>45</v>
      </c>
      <c r="C39" s="20">
        <v>205</v>
      </c>
      <c r="D39" s="20">
        <v>143</v>
      </c>
      <c r="E39" s="20">
        <v>177</v>
      </c>
      <c r="F39" s="20">
        <v>154</v>
      </c>
      <c r="G39" s="20">
        <v>164</v>
      </c>
      <c r="H39" s="20">
        <v>201</v>
      </c>
      <c r="I39" s="21">
        <f>IF(C39&lt;&gt;"",SUM(C39:H39),"")</f>
        <v>1044</v>
      </c>
      <c r="J39" s="22">
        <f>IF(C39&lt;&gt;"",AVERAGE(C39:H39),"")</f>
        <v>174</v>
      </c>
      <c r="K39" s="23">
        <f>IF(C39&lt;&gt;"",MAX(C39:H39),"")</f>
        <v>205</v>
      </c>
      <c r="L39" s="23">
        <f>IF(D39&lt;&gt;"",MAX(C39:H39)-MIN(C39:H39),"")</f>
        <v>62</v>
      </c>
      <c r="M39" s="21">
        <v>31</v>
      </c>
      <c r="N39" s="24"/>
      <c r="O39" s="27"/>
      <c r="P39" s="16"/>
    </row>
    <row r="40" spans="1:16" s="17" customFormat="1" ht="13.5" customHeight="1">
      <c r="A40" s="26">
        <v>7</v>
      </c>
      <c r="B40" s="19" t="s">
        <v>46</v>
      </c>
      <c r="C40" s="20">
        <v>185</v>
      </c>
      <c r="D40" s="20">
        <v>159</v>
      </c>
      <c r="E40" s="20">
        <v>165</v>
      </c>
      <c r="F40" s="20">
        <v>167</v>
      </c>
      <c r="G40" s="20">
        <v>190</v>
      </c>
      <c r="H40" s="20">
        <v>177</v>
      </c>
      <c r="I40" s="21">
        <f>IF(C40&lt;&gt;"",SUM(C40:H40),"")</f>
        <v>1043</v>
      </c>
      <c r="J40" s="22">
        <f>IF(C40&lt;&gt;"",AVERAGE(C40:H40),"")</f>
        <v>173.83333333333334</v>
      </c>
      <c r="K40" s="23">
        <f>IF(C40&lt;&gt;"",MAX(C40:H40),"")</f>
        <v>190</v>
      </c>
      <c r="L40" s="23">
        <f>IF(D40&lt;&gt;"",MAX(C40:H40)-MIN(C40:H40),"")</f>
        <v>31</v>
      </c>
      <c r="M40" s="21">
        <v>32</v>
      </c>
      <c r="N40" s="24"/>
      <c r="O40" s="27"/>
      <c r="P40" s="16"/>
    </row>
    <row r="41" spans="1:16" s="17" customFormat="1" ht="13.5" customHeight="1">
      <c r="A41" s="26">
        <v>3</v>
      </c>
      <c r="B41" s="37" t="s">
        <v>47</v>
      </c>
      <c r="C41" s="20">
        <v>161</v>
      </c>
      <c r="D41" s="20">
        <v>180</v>
      </c>
      <c r="E41" s="20">
        <v>193</v>
      </c>
      <c r="F41" s="20">
        <v>155</v>
      </c>
      <c r="G41" s="20">
        <v>187</v>
      </c>
      <c r="H41" s="20">
        <v>160</v>
      </c>
      <c r="I41" s="21">
        <f>IF(C41&lt;&gt;"",SUM(C41:H41),"")</f>
        <v>1036</v>
      </c>
      <c r="J41" s="22">
        <f>IF(C41&lt;&gt;"",AVERAGE(C41:H41),"")</f>
        <v>172.66666666666666</v>
      </c>
      <c r="K41" s="23">
        <f>IF(C41&lt;&gt;"",MAX(C41:H41),"")</f>
        <v>193</v>
      </c>
      <c r="L41" s="23">
        <f>IF(D41&lt;&gt;"",MAX(C41:H41)-MIN(C41:H41),"")</f>
        <v>38</v>
      </c>
      <c r="M41" s="21">
        <v>33</v>
      </c>
      <c r="N41" s="24"/>
      <c r="O41" s="27"/>
      <c r="P41" s="16"/>
    </row>
    <row r="42" spans="1:16" s="17" customFormat="1" ht="13.5" customHeight="1">
      <c r="A42" s="18">
        <v>12</v>
      </c>
      <c r="B42" s="33" t="s">
        <v>48</v>
      </c>
      <c r="C42" s="20">
        <v>175</v>
      </c>
      <c r="D42" s="20">
        <v>146</v>
      </c>
      <c r="E42" s="20">
        <v>199</v>
      </c>
      <c r="F42" s="20">
        <v>150</v>
      </c>
      <c r="G42" s="20">
        <v>185</v>
      </c>
      <c r="H42" s="20">
        <v>177</v>
      </c>
      <c r="I42" s="21">
        <f>IF(C42&lt;&gt;"",SUM(C42:H42),"")</f>
        <v>1032</v>
      </c>
      <c r="J42" s="22">
        <f>IF(C42&lt;&gt;"",AVERAGE(C42:H42),"")</f>
        <v>172</v>
      </c>
      <c r="K42" s="23">
        <f>IF(C42&lt;&gt;"",MAX(C42:H42),"")</f>
        <v>199</v>
      </c>
      <c r="L42" s="23">
        <f>IF(D42&lt;&gt;"",MAX(C42:H42)-MIN(C42:H42),"")</f>
        <v>53</v>
      </c>
      <c r="M42" s="21">
        <v>34</v>
      </c>
      <c r="N42" s="24"/>
      <c r="O42" s="27"/>
      <c r="P42" s="16"/>
    </row>
    <row r="43" spans="1:16" s="17" customFormat="1" ht="13.5" customHeight="1">
      <c r="A43" s="18">
        <v>23</v>
      </c>
      <c r="B43" s="19" t="s">
        <v>49</v>
      </c>
      <c r="C43" s="20">
        <v>164</v>
      </c>
      <c r="D43" s="20">
        <v>180</v>
      </c>
      <c r="E43" s="20">
        <v>141</v>
      </c>
      <c r="F43" s="20">
        <v>165</v>
      </c>
      <c r="G43" s="20">
        <v>178</v>
      </c>
      <c r="H43" s="20">
        <v>197</v>
      </c>
      <c r="I43" s="21">
        <f>IF(C43&lt;&gt;"",SUM(C43:H43),"")</f>
        <v>1025</v>
      </c>
      <c r="J43" s="22">
        <f>IF(C43&lt;&gt;"",AVERAGE(C43:H43),"")</f>
        <v>170.83333333333334</v>
      </c>
      <c r="K43" s="23">
        <f>IF(C43&lt;&gt;"",MAX(C43:H43),"")</f>
        <v>197</v>
      </c>
      <c r="L43" s="23">
        <f>IF(D43&lt;&gt;"",MAX(C43:H43)-MIN(C43:H43),"")</f>
        <v>56</v>
      </c>
      <c r="M43" s="21">
        <v>35</v>
      </c>
      <c r="N43" s="24"/>
      <c r="O43" s="27"/>
      <c r="P43" s="16"/>
    </row>
    <row r="44" spans="1:16" s="17" customFormat="1" ht="12.75" customHeight="1">
      <c r="A44" s="18">
        <v>19</v>
      </c>
      <c r="B44" s="19" t="s">
        <v>50</v>
      </c>
      <c r="C44" s="20">
        <v>153</v>
      </c>
      <c r="D44" s="20">
        <v>220</v>
      </c>
      <c r="E44" s="20">
        <v>134</v>
      </c>
      <c r="F44" s="20">
        <v>150</v>
      </c>
      <c r="G44" s="20">
        <v>164</v>
      </c>
      <c r="H44" s="20">
        <v>195</v>
      </c>
      <c r="I44" s="21">
        <f>IF(C44&lt;&gt;"",SUM(C44:H44),"")</f>
        <v>1016</v>
      </c>
      <c r="J44" s="22">
        <f>IF(C44&lt;&gt;"",AVERAGE(C44:H44),"")</f>
        <v>169.33333333333334</v>
      </c>
      <c r="K44" s="23">
        <f>IF(C44&lt;&gt;"",MAX(C44:H44),"")</f>
        <v>220</v>
      </c>
      <c r="L44" s="23">
        <f>IF(D44&lt;&gt;"",MAX(C44:H44)-MIN(C44:H44),"")</f>
        <v>86</v>
      </c>
      <c r="M44" s="21">
        <v>36</v>
      </c>
      <c r="N44" s="24"/>
      <c r="O44" s="27"/>
      <c r="P44" s="16"/>
    </row>
    <row r="45" spans="1:16" s="17" customFormat="1" ht="15" customHeight="1">
      <c r="A45" s="18">
        <v>1</v>
      </c>
      <c r="B45" s="36" t="s">
        <v>51</v>
      </c>
      <c r="C45" s="20">
        <v>224</v>
      </c>
      <c r="D45" s="20">
        <v>167</v>
      </c>
      <c r="E45" s="20">
        <v>150</v>
      </c>
      <c r="F45" s="20">
        <v>177</v>
      </c>
      <c r="G45" s="20">
        <v>127</v>
      </c>
      <c r="H45" s="20">
        <v>170</v>
      </c>
      <c r="I45" s="21">
        <f>IF(C45&lt;&gt;"",SUM(C45:H45),"")</f>
        <v>1015</v>
      </c>
      <c r="J45" s="22">
        <f>IF(C45&lt;&gt;"",AVERAGE(C45:H45),"")</f>
        <v>169.16666666666666</v>
      </c>
      <c r="K45" s="23">
        <f>IF(C45&lt;&gt;"",MAX(C45:H45),"")</f>
        <v>224</v>
      </c>
      <c r="L45" s="23">
        <f>IF(D45&lt;&gt;"",MAX(C45:H45)-MIN(C45:H45),"")</f>
        <v>97</v>
      </c>
      <c r="M45" s="21">
        <v>37</v>
      </c>
      <c r="N45" s="24"/>
      <c r="O45" s="27"/>
      <c r="P45" s="16"/>
    </row>
    <row r="46" spans="1:16" s="17" customFormat="1" ht="15" customHeight="1">
      <c r="A46" s="26">
        <v>34</v>
      </c>
      <c r="B46" s="38" t="s">
        <v>52</v>
      </c>
      <c r="C46" s="20">
        <v>170</v>
      </c>
      <c r="D46" s="20">
        <v>148</v>
      </c>
      <c r="E46" s="20">
        <v>182</v>
      </c>
      <c r="F46" s="20">
        <v>194</v>
      </c>
      <c r="G46" s="20">
        <v>156</v>
      </c>
      <c r="H46" s="20">
        <v>161</v>
      </c>
      <c r="I46" s="21">
        <f>IF(C46&lt;&gt;"",SUM(C46:H46),"")</f>
        <v>1011</v>
      </c>
      <c r="J46" s="22">
        <f>IF(C46&lt;&gt;"",AVERAGE(C46:H46),"")</f>
        <v>168.5</v>
      </c>
      <c r="K46" s="23">
        <f>IF(C46&lt;&gt;"",MAX(C46:H46),"")</f>
        <v>194</v>
      </c>
      <c r="L46" s="23">
        <f>IF(D46&lt;&gt;"",MAX(C46:H46)-MIN(C46:H46),"")</f>
        <v>46</v>
      </c>
      <c r="M46" s="21">
        <v>38</v>
      </c>
      <c r="N46" s="24"/>
      <c r="O46" s="27"/>
      <c r="P46" s="16"/>
    </row>
    <row r="47" spans="1:16" s="17" customFormat="1" ht="15.75" customHeight="1">
      <c r="A47" s="26">
        <v>29</v>
      </c>
      <c r="B47" s="19" t="s">
        <v>53</v>
      </c>
      <c r="C47" s="20">
        <v>151</v>
      </c>
      <c r="D47" s="20">
        <v>180</v>
      </c>
      <c r="E47" s="20">
        <v>149</v>
      </c>
      <c r="F47" s="20">
        <v>164</v>
      </c>
      <c r="G47" s="20">
        <v>135</v>
      </c>
      <c r="H47" s="20">
        <v>122</v>
      </c>
      <c r="I47" s="21">
        <f>IF(C47&lt;&gt;"",SUM(C47:H47),"")</f>
        <v>901</v>
      </c>
      <c r="J47" s="22">
        <f>IF(C47&lt;&gt;"",AVERAGE(C47:H47),"")</f>
        <v>150.16666666666666</v>
      </c>
      <c r="K47" s="23">
        <f>IF(C47&lt;&gt;"",MAX(C47:H47),"")</f>
        <v>180</v>
      </c>
      <c r="L47" s="23">
        <f>IF(D47&lt;&gt;"",MAX(C47:H47)-MIN(C47:H47),"")</f>
        <v>58</v>
      </c>
      <c r="M47" s="21">
        <v>39</v>
      </c>
      <c r="N47" s="24"/>
      <c r="O47" s="27"/>
      <c r="P47" s="16"/>
    </row>
    <row r="48" spans="9:21" s="17" customFormat="1" ht="13.5" customHeight="1">
      <c r="I48" s="17">
        <f>IF(C49&lt;&gt;"",SUM(C49:H49),"")</f>
      </c>
      <c r="J48" s="17">
        <f>IF(C49&lt;&gt;"",AVERAGE(C49:H49),"")</f>
      </c>
      <c r="K48" s="17">
        <f>IF(C49&lt;&gt;"",MAX(C49:H49),"")</f>
      </c>
      <c r="L48" s="17">
        <f>IF(D49&lt;&gt;"",MAX(C49:H49)-MIN(C49:H49),"")</f>
      </c>
      <c r="N48" s="39" t="e">
        <f>MAX(#REF!)</f>
        <v>#REF!</v>
      </c>
      <c r="O48" s="40" t="e">
        <f>MIN(#REF!)</f>
        <v>#REF!</v>
      </c>
      <c r="P48" s="16"/>
      <c r="Q48" s="16"/>
      <c r="R48" s="16"/>
      <c r="S48" s="16"/>
      <c r="T48" s="16"/>
      <c r="U48" s="16"/>
    </row>
    <row r="49" spans="1:21" s="42" customFormat="1" ht="13.5" customHeight="1">
      <c r="A49" s="17"/>
      <c r="B49" s="17"/>
      <c r="C49" s="17"/>
      <c r="D49" s="17"/>
      <c r="E49" s="17"/>
      <c r="F49" s="17"/>
      <c r="G49" s="17"/>
      <c r="H49" s="17" t="s">
        <v>54</v>
      </c>
      <c r="I49"/>
      <c r="J49"/>
      <c r="K49"/>
      <c r="L49"/>
      <c r="M49" s="17"/>
      <c r="N49" s="39" t="e">
        <f>MAX(#REF!)</f>
        <v>#REF!</v>
      </c>
      <c r="O49" s="40" t="e">
        <f>MIN(#REF!)</f>
        <v>#REF!</v>
      </c>
      <c r="P49" s="41"/>
      <c r="Q49" s="41"/>
      <c r="R49" s="41"/>
      <c r="S49" s="41"/>
      <c r="T49" s="41"/>
      <c r="U49" s="41"/>
    </row>
    <row r="50" spans="1:21" s="42" customFormat="1" ht="13.5" customHeight="1">
      <c r="A50" s="17"/>
      <c r="B50" s="17"/>
      <c r="C50"/>
      <c r="D50"/>
      <c r="E50"/>
      <c r="F50"/>
      <c r="G50"/>
      <c r="H50"/>
      <c r="I50"/>
      <c r="J50"/>
      <c r="K50"/>
      <c r="L50"/>
      <c r="M50"/>
      <c r="N50" s="39" t="e">
        <f>MAX(#REF!)</f>
        <v>#REF!</v>
      </c>
      <c r="O50" s="40" t="e">
        <f>MIN(#REF!)</f>
        <v>#REF!</v>
      </c>
      <c r="P50" s="41"/>
      <c r="Q50" s="41"/>
      <c r="R50" s="41"/>
      <c r="S50" s="41"/>
      <c r="T50" s="41"/>
      <c r="U50" s="41"/>
    </row>
    <row r="51" spans="1:16" s="42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39" t="e">
        <f>MAX(#REF!)</f>
        <v>#REF!</v>
      </c>
      <c r="O51" s="40" t="e">
        <f>MIN(#REF!)</f>
        <v>#REF!</v>
      </c>
      <c r="P51" s="41"/>
    </row>
    <row r="52" spans="1:16" s="42" customFormat="1" ht="13.5" customHeight="1">
      <c r="A52" s="1"/>
      <c r="B52"/>
      <c r="C52"/>
      <c r="D52"/>
      <c r="E52"/>
      <c r="F52"/>
      <c r="G52"/>
      <c r="H52"/>
      <c r="I52"/>
      <c r="J52"/>
      <c r="K52"/>
      <c r="L52"/>
      <c r="M52"/>
      <c r="N52" s="39" t="e">
        <f>MAX(#REF!)</f>
        <v>#REF!</v>
      </c>
      <c r="O52" s="40" t="e">
        <f>MIN(#REF!)</f>
        <v>#REF!</v>
      </c>
      <c r="P52" s="43"/>
    </row>
    <row r="53" spans="1:16" s="42" customFormat="1" ht="13.5" customHeight="1">
      <c r="A53" s="17"/>
      <c r="B53" s="17"/>
      <c r="C53"/>
      <c r="D53"/>
      <c r="E53"/>
      <c r="F53"/>
      <c r="G53"/>
      <c r="H53"/>
      <c r="I53" s="17"/>
      <c r="J53" s="17"/>
      <c r="K53" s="17"/>
      <c r="L53" s="17"/>
      <c r="M53"/>
      <c r="N53" s="39" t="e">
        <f>MAX(#REF!)</f>
        <v>#REF!</v>
      </c>
      <c r="O53" s="40" t="e">
        <f>MIN(#REF!)</f>
        <v>#REF!</v>
      </c>
      <c r="P53" s="41"/>
    </row>
    <row r="54" spans="1:15" s="42" customFormat="1" ht="12.7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4" t="e">
        <f>MAX(#REF!)</f>
        <v>#REF!</v>
      </c>
      <c r="O54" s="27" t="e">
        <f>NA()</f>
        <v>#N/A</v>
      </c>
    </row>
    <row r="55" spans="14:15" s="17" customFormat="1" ht="12.75" customHeight="1" hidden="1">
      <c r="N55" s="28" t="e">
        <f>MAX(#REF!)</f>
        <v>#REF!</v>
      </c>
      <c r="O55" s="44"/>
    </row>
    <row r="56" s="17" customFormat="1" ht="12.75">
      <c r="N56" s="31"/>
    </row>
    <row r="57" spans="3:13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3:13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3:13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3:13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21" s="17" customFormat="1" ht="12.75" customHeight="1">
      <c r="A61" s="1"/>
      <c r="B61"/>
      <c r="I61"/>
      <c r="J61"/>
      <c r="K61"/>
      <c r="L61"/>
      <c r="N61" s="24" t="e">
        <f>MAX(#REF!)</f>
        <v>#REF!</v>
      </c>
      <c r="O61" s="27" t="e">
        <f>MIN(#REF!)</f>
        <v>#REF!</v>
      </c>
      <c r="P61" s="16"/>
      <c r="Q61" s="16"/>
      <c r="R61" s="16"/>
      <c r="S61" s="16"/>
      <c r="T61" s="16"/>
      <c r="U61" s="16"/>
    </row>
    <row r="62" spans="3:21" s="17" customFormat="1" ht="12.75" customHeight="1">
      <c r="C62"/>
      <c r="D62"/>
      <c r="E62"/>
      <c r="F62"/>
      <c r="G62"/>
      <c r="H62"/>
      <c r="I62"/>
      <c r="J62"/>
      <c r="K62"/>
      <c r="L62"/>
      <c r="M62"/>
      <c r="N62" s="24" t="e">
        <f>MAX(#REF!)</f>
        <v>#REF!</v>
      </c>
      <c r="O62" s="27" t="e">
        <f>MIN(#REF!)</f>
        <v>#REF!</v>
      </c>
      <c r="P62" s="16"/>
      <c r="Q62" s="16"/>
      <c r="R62" s="16"/>
      <c r="S62" s="16"/>
      <c r="T62" s="16"/>
      <c r="U62" s="16"/>
    </row>
    <row r="63" spans="3:21" s="17" customFormat="1" ht="12.75" customHeight="1">
      <c r="C63"/>
      <c r="D63"/>
      <c r="E63"/>
      <c r="F63"/>
      <c r="G63"/>
      <c r="H63"/>
      <c r="I63"/>
      <c r="J63"/>
      <c r="K63"/>
      <c r="L63"/>
      <c r="M63"/>
      <c r="N63" s="24" t="e">
        <f>MAX(#REF!)</f>
        <v>#REF!</v>
      </c>
      <c r="O63" s="27" t="e">
        <f>MIN(#REF!)</f>
        <v>#REF!</v>
      </c>
      <c r="P63" s="16"/>
      <c r="Q63" s="16"/>
      <c r="R63" s="45"/>
      <c r="S63" s="16"/>
      <c r="T63" s="16"/>
      <c r="U63" s="16"/>
    </row>
    <row r="64" spans="1:21" s="17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24" t="e">
        <f>MAX(#REF!)</f>
        <v>#REF!</v>
      </c>
      <c r="O64" s="27" t="e">
        <f>MIN(#REF!)</f>
        <v>#REF!</v>
      </c>
      <c r="P64" s="16"/>
      <c r="Q64" s="16"/>
      <c r="R64" s="16"/>
      <c r="S64" s="16"/>
      <c r="T64" s="16"/>
      <c r="U64" s="16"/>
    </row>
    <row r="65" spans="1:21" s="17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4"/>
      <c r="O65" s="27"/>
      <c r="P65" s="16"/>
      <c r="Q65" s="16"/>
      <c r="R65" s="16"/>
      <c r="S65" s="16"/>
      <c r="T65" s="16"/>
      <c r="U65" s="16"/>
    </row>
    <row r="66" spans="1:21" s="17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4"/>
      <c r="O66" s="27"/>
      <c r="P66" s="16"/>
      <c r="Q66" s="16"/>
      <c r="R66" s="16"/>
      <c r="S66" s="16"/>
      <c r="T66" s="16"/>
      <c r="U66" s="16"/>
    </row>
    <row r="67" spans="1:21" s="17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4"/>
      <c r="O67" s="27"/>
      <c r="P67" s="16"/>
      <c r="Q67" s="16"/>
      <c r="R67" s="16"/>
      <c r="S67" s="16"/>
      <c r="T67" s="16"/>
      <c r="U67" s="16"/>
    </row>
    <row r="68" spans="1:21" s="17" customFormat="1" ht="12.75" customHeight="1">
      <c r="A68" s="1"/>
      <c r="B68"/>
      <c r="C68"/>
      <c r="D68"/>
      <c r="E68"/>
      <c r="F68"/>
      <c r="G68"/>
      <c r="H68"/>
      <c r="I68"/>
      <c r="J68"/>
      <c r="K68"/>
      <c r="L68"/>
      <c r="M68"/>
      <c r="N68" s="24"/>
      <c r="O68" s="27"/>
      <c r="P68" s="16"/>
      <c r="Q68" s="16"/>
      <c r="R68" s="16"/>
      <c r="S68" s="16"/>
      <c r="T68" s="16"/>
      <c r="U68" s="16"/>
    </row>
    <row r="74" spans="1:2" ht="12.75">
      <c r="A74" s="17"/>
      <c r="B74" s="17"/>
    </row>
  </sheetData>
  <sheetProtection selectLockedCells="1" selectUnlockedCells="1"/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626629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3"/>
  <sheetViews>
    <sheetView zoomScale="70" zoomScaleNormal="70" workbookViewId="0" topLeftCell="A4">
      <selection activeCell="D11" sqref="D11"/>
    </sheetView>
  </sheetViews>
  <sheetFormatPr defaultColWidth="9.140625" defaultRowHeight="12.75"/>
  <cols>
    <col min="1" max="1" width="3.57421875" style="0" customWidth="1"/>
    <col min="2" max="2" width="22.14062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5" max="16384" width="11.57421875" style="0" customWidth="1"/>
  </cols>
  <sheetData>
    <row r="1" spans="2:19" ht="11.25" customHeight="1">
      <c r="B1" s="46"/>
      <c r="C1" s="46"/>
      <c r="D1" s="46"/>
      <c r="E1" s="46"/>
      <c r="F1" s="46"/>
      <c r="G1" s="46"/>
      <c r="H1" s="2"/>
      <c r="I1" s="2"/>
      <c r="J1" s="2"/>
      <c r="K1" s="2"/>
      <c r="L1" s="2"/>
      <c r="M1" s="2"/>
      <c r="N1" s="2"/>
      <c r="O1" s="2"/>
      <c r="P1" s="3" t="s">
        <v>0</v>
      </c>
      <c r="S1" s="47"/>
    </row>
    <row r="2" spans="2:22" ht="22.5" customHeight="1">
      <c r="B2" s="48"/>
      <c r="C2" s="49"/>
      <c r="D2" s="48"/>
      <c r="E2" s="48"/>
      <c r="F2" s="48" t="s">
        <v>55</v>
      </c>
      <c r="G2" s="48"/>
      <c r="H2" s="50"/>
      <c r="I2" s="50"/>
      <c r="J2" s="50"/>
      <c r="K2" s="50"/>
      <c r="L2" s="50"/>
      <c r="M2" s="50"/>
      <c r="N2" s="50"/>
      <c r="O2" s="50"/>
      <c r="P2" s="3" t="s">
        <v>1</v>
      </c>
      <c r="V2" s="47"/>
    </row>
    <row r="3" spans="2:16" ht="28.5" customHeight="1">
      <c r="B3" s="48"/>
      <c r="C3" s="48"/>
      <c r="D3" s="48"/>
      <c r="E3" s="48"/>
      <c r="F3" s="51" t="s">
        <v>56</v>
      </c>
      <c r="G3" s="52"/>
      <c r="H3" s="52"/>
      <c r="I3" s="50"/>
      <c r="P3" s="3" t="s">
        <v>2</v>
      </c>
    </row>
    <row r="4" ht="14.25" customHeight="1">
      <c r="E4" s="53" t="s">
        <v>4</v>
      </c>
    </row>
    <row r="5" ht="17.25" customHeight="1"/>
    <row r="6" spans="1:22" ht="14.25" customHeight="1">
      <c r="A6" s="54" t="s">
        <v>6</v>
      </c>
      <c r="B6" s="54" t="s">
        <v>57</v>
      </c>
      <c r="C6" s="55" t="s">
        <v>58</v>
      </c>
      <c r="D6" s="55" t="s">
        <v>59</v>
      </c>
      <c r="E6" s="55" t="s">
        <v>60</v>
      </c>
      <c r="F6" s="56" t="s">
        <v>61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5" t="s">
        <v>62</v>
      </c>
      <c r="U6" s="55" t="s">
        <v>63</v>
      </c>
      <c r="V6" s="54" t="s">
        <v>64</v>
      </c>
    </row>
    <row r="7" spans="1:22" ht="12.75">
      <c r="A7" s="54"/>
      <c r="B7" s="54"/>
      <c r="C7" s="54"/>
      <c r="D7" s="54"/>
      <c r="E7" s="54"/>
      <c r="F7" s="57">
        <v>7</v>
      </c>
      <c r="G7" s="58" t="s">
        <v>65</v>
      </c>
      <c r="H7" s="57">
        <v>8</v>
      </c>
      <c r="I7" s="58" t="s">
        <v>65</v>
      </c>
      <c r="J7" s="57">
        <v>9</v>
      </c>
      <c r="K7" s="58" t="s">
        <v>65</v>
      </c>
      <c r="L7" s="57">
        <v>10</v>
      </c>
      <c r="M7" s="58" t="s">
        <v>65</v>
      </c>
      <c r="N7" s="57">
        <v>11</v>
      </c>
      <c r="O7" s="58" t="s">
        <v>65</v>
      </c>
      <c r="P7" s="57">
        <v>12</v>
      </c>
      <c r="Q7" s="58" t="s">
        <v>65</v>
      </c>
      <c r="R7" s="57">
        <v>13</v>
      </c>
      <c r="S7" s="58" t="s">
        <v>65</v>
      </c>
      <c r="T7" s="55"/>
      <c r="U7" s="55"/>
      <c r="V7" s="55"/>
    </row>
    <row r="8" spans="1:22" ht="12.75">
      <c r="A8" s="59" t="s">
        <v>66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4" ht="12.75">
      <c r="A9" s="60">
        <v>5</v>
      </c>
      <c r="B9" s="19" t="s">
        <v>19</v>
      </c>
      <c r="C9" s="61">
        <f>квалификация!I13</f>
        <v>1235</v>
      </c>
      <c r="D9" s="62">
        <f>SUM(C9,F9:S9)</f>
        <v>2943</v>
      </c>
      <c r="E9" s="63">
        <f>SUM(C9,F9,H9,J9,L9,N9,P9,R9)/(13-COUNTBLANK(F9:S9)/2)</f>
        <v>212.53846153846155</v>
      </c>
      <c r="F9" s="64">
        <v>225</v>
      </c>
      <c r="G9" s="64">
        <v>30</v>
      </c>
      <c r="H9" s="64">
        <v>236</v>
      </c>
      <c r="I9" s="64">
        <v>30</v>
      </c>
      <c r="J9" s="64">
        <v>171</v>
      </c>
      <c r="K9" s="64">
        <v>30</v>
      </c>
      <c r="L9" s="64">
        <v>230</v>
      </c>
      <c r="M9" s="64">
        <v>30</v>
      </c>
      <c r="N9" s="64">
        <v>234</v>
      </c>
      <c r="O9" s="64">
        <v>30</v>
      </c>
      <c r="P9" s="64">
        <v>269</v>
      </c>
      <c r="Q9" s="64">
        <v>30</v>
      </c>
      <c r="R9" s="64">
        <v>163</v>
      </c>
      <c r="S9" s="64">
        <v>0</v>
      </c>
      <c r="T9" s="62">
        <f>SUM(G9,I9,K9,M9,S9,O9,Q9)</f>
        <v>180</v>
      </c>
      <c r="U9" s="65">
        <f>AVERAGE(F9,H9,J9,L9,R9,N9,P9)</f>
        <v>218.28571428571428</v>
      </c>
      <c r="V9" s="60">
        <v>1</v>
      </c>
      <c r="W9" s="66">
        <f>MAX(F9:S9)</f>
        <v>269</v>
      </c>
      <c r="X9" s="67">
        <f>C9/6</f>
        <v>205.83333333333334</v>
      </c>
    </row>
    <row r="10" spans="1:24" ht="12.75">
      <c r="A10" s="60">
        <v>7</v>
      </c>
      <c r="B10" s="19" t="s">
        <v>21</v>
      </c>
      <c r="C10" s="61">
        <f>квалификация!I15</f>
        <v>1208</v>
      </c>
      <c r="D10" s="62">
        <f>SUM(C10,F10:S10)</f>
        <v>2861</v>
      </c>
      <c r="E10" s="63">
        <f>SUM(C10,F10,H10,J10,L10,N10,P10,R10)/(13-COUNTBLANK(F10:S10)/2)</f>
        <v>206.23076923076923</v>
      </c>
      <c r="F10" s="64">
        <v>177</v>
      </c>
      <c r="G10" s="68">
        <v>30</v>
      </c>
      <c r="H10" s="64">
        <v>188</v>
      </c>
      <c r="I10" s="64">
        <v>0</v>
      </c>
      <c r="J10" s="64">
        <v>278</v>
      </c>
      <c r="K10" s="64">
        <v>30</v>
      </c>
      <c r="L10" s="64">
        <v>219</v>
      </c>
      <c r="M10" s="69">
        <v>30</v>
      </c>
      <c r="N10" s="69">
        <v>218</v>
      </c>
      <c r="O10" s="69">
        <v>30</v>
      </c>
      <c r="P10" s="69">
        <v>215</v>
      </c>
      <c r="Q10" s="69">
        <v>30</v>
      </c>
      <c r="R10" s="64">
        <v>178</v>
      </c>
      <c r="S10" s="64">
        <v>30</v>
      </c>
      <c r="T10" s="62">
        <f>SUM(G10,I10,K10,M10,S10,O10,Q10)</f>
        <v>180</v>
      </c>
      <c r="U10" s="65">
        <f>AVERAGE(F10,H10,J10,L10,R10,N10,P10)</f>
        <v>210.42857142857142</v>
      </c>
      <c r="V10" s="60">
        <v>2</v>
      </c>
      <c r="W10" s="66">
        <f>MAX(F10:S10)</f>
        <v>278</v>
      </c>
      <c r="X10" s="67">
        <f>C10/6</f>
        <v>201.33333333333334</v>
      </c>
    </row>
    <row r="11" spans="1:24" ht="12.75">
      <c r="A11" s="60">
        <v>3</v>
      </c>
      <c r="B11" s="19" t="s">
        <v>17</v>
      </c>
      <c r="C11" s="61">
        <f>квалификация!I11</f>
        <v>1266</v>
      </c>
      <c r="D11" s="62">
        <f>SUM(C11,F11:S11)</f>
        <v>2796</v>
      </c>
      <c r="E11" s="63">
        <f>SUM(C11,F11,H11,J11,L11,N11,P11,R11)/(13-COUNTBLANK(F11:S11)/2)</f>
        <v>207</v>
      </c>
      <c r="F11" s="64">
        <v>171</v>
      </c>
      <c r="G11" s="64">
        <v>0</v>
      </c>
      <c r="H11" s="64">
        <v>240</v>
      </c>
      <c r="I11" s="64">
        <v>30</v>
      </c>
      <c r="J11" s="64">
        <v>203</v>
      </c>
      <c r="K11" s="64">
        <v>30</v>
      </c>
      <c r="L11" s="64">
        <v>168</v>
      </c>
      <c r="M11" s="70">
        <v>0</v>
      </c>
      <c r="N11" s="70">
        <v>227</v>
      </c>
      <c r="O11" s="70">
        <v>15</v>
      </c>
      <c r="P11" s="70">
        <v>241</v>
      </c>
      <c r="Q11" s="70">
        <v>30</v>
      </c>
      <c r="R11" s="70">
        <v>175</v>
      </c>
      <c r="S11" s="64">
        <v>0</v>
      </c>
      <c r="T11" s="62">
        <f>SUM(G11,I11,K11,M11,S11,O11,Q11)</f>
        <v>105</v>
      </c>
      <c r="U11" s="65">
        <f>AVERAGE(F11,H11,J11,L11,R11,N11,P11)</f>
        <v>203.57142857142858</v>
      </c>
      <c r="V11" s="60">
        <v>3</v>
      </c>
      <c r="W11" s="66">
        <f>MAX(F11:S11)</f>
        <v>241</v>
      </c>
      <c r="X11" s="67">
        <f>C11/6</f>
        <v>211</v>
      </c>
    </row>
    <row r="12" spans="1:24" ht="12.75">
      <c r="A12" s="60">
        <v>1</v>
      </c>
      <c r="B12" s="19" t="s">
        <v>15</v>
      </c>
      <c r="C12" s="61">
        <f>квалификация!I9</f>
        <v>1309</v>
      </c>
      <c r="D12" s="62">
        <f>SUM(C12,F12:S12)</f>
        <v>2793</v>
      </c>
      <c r="E12" s="63">
        <f>SUM(C12,F12,H12,J12,L12,N12,P12,R12)/(13-COUNTBLANK(F12:S12)/2)</f>
        <v>206.76923076923077</v>
      </c>
      <c r="F12" s="64">
        <v>183</v>
      </c>
      <c r="G12" s="64">
        <v>15</v>
      </c>
      <c r="H12" s="64">
        <v>172</v>
      </c>
      <c r="I12" s="64">
        <v>0</v>
      </c>
      <c r="J12" s="64">
        <v>203</v>
      </c>
      <c r="K12" s="64">
        <v>0</v>
      </c>
      <c r="L12" s="64">
        <v>205</v>
      </c>
      <c r="M12" s="64">
        <v>30</v>
      </c>
      <c r="N12" s="64">
        <v>189</v>
      </c>
      <c r="O12" s="64">
        <v>0</v>
      </c>
      <c r="P12" s="64">
        <v>202</v>
      </c>
      <c r="Q12" s="64">
        <v>30</v>
      </c>
      <c r="R12" s="64">
        <v>225</v>
      </c>
      <c r="S12" s="64">
        <v>30</v>
      </c>
      <c r="T12" s="62">
        <f>SUM(G12,I12,K12,M12,S12,O12,Q12)</f>
        <v>105</v>
      </c>
      <c r="U12" s="65">
        <f>AVERAGE(F12,H12,J12,L12,R12,N12,P12)</f>
        <v>197</v>
      </c>
      <c r="V12" s="60">
        <v>4</v>
      </c>
      <c r="W12" s="66">
        <f>MAX(F12:S12)</f>
        <v>225</v>
      </c>
      <c r="X12" s="67">
        <f>C12/6</f>
        <v>218.16666666666666</v>
      </c>
    </row>
    <row r="13" spans="1:24" ht="12.75">
      <c r="A13" s="60">
        <v>19</v>
      </c>
      <c r="B13" s="34" t="s">
        <v>33</v>
      </c>
      <c r="C13" s="61">
        <f>квалификация!I27</f>
        <v>1141</v>
      </c>
      <c r="D13" s="62">
        <f>SUM(C13,F13:S13)</f>
        <v>2616</v>
      </c>
      <c r="E13" s="63">
        <f>SUM(C13,F13,H13,J13,L13,N13,P13,R13)/(13-COUNTBLANK(F13:S13)/2)</f>
        <v>189.69230769230768</v>
      </c>
      <c r="F13" s="64">
        <v>166</v>
      </c>
      <c r="G13" s="64">
        <v>0</v>
      </c>
      <c r="H13" s="64">
        <v>200</v>
      </c>
      <c r="I13" s="64">
        <v>30</v>
      </c>
      <c r="J13" s="64">
        <v>190</v>
      </c>
      <c r="K13" s="64">
        <v>30</v>
      </c>
      <c r="L13" s="64">
        <v>196</v>
      </c>
      <c r="M13" s="64">
        <v>30</v>
      </c>
      <c r="N13" s="64">
        <v>195</v>
      </c>
      <c r="O13" s="64">
        <v>30</v>
      </c>
      <c r="P13" s="64">
        <v>180</v>
      </c>
      <c r="Q13" s="64">
        <v>0</v>
      </c>
      <c r="R13" s="64">
        <v>198</v>
      </c>
      <c r="S13" s="64">
        <v>30</v>
      </c>
      <c r="T13" s="62">
        <f>SUM(G13,I13,K13,M13,S13,O13,Q13)</f>
        <v>150</v>
      </c>
      <c r="U13" s="65">
        <f>AVERAGE(F13,H13,J13,L13,R13,N13,P13)</f>
        <v>189.28571428571428</v>
      </c>
      <c r="V13" s="60">
        <v>5</v>
      </c>
      <c r="W13" s="66">
        <f>MAX(F13:S13)</f>
        <v>200</v>
      </c>
      <c r="X13" s="67">
        <f>C13/6</f>
        <v>190.16666666666666</v>
      </c>
    </row>
    <row r="14" spans="1:24" ht="12.75">
      <c r="A14" s="60">
        <v>15</v>
      </c>
      <c r="B14" s="19" t="s">
        <v>29</v>
      </c>
      <c r="C14" s="61">
        <f>квалификация!I23</f>
        <v>1156</v>
      </c>
      <c r="D14" s="62">
        <f>SUM(C14,F14:S14)</f>
        <v>2603</v>
      </c>
      <c r="E14" s="63">
        <f>SUM(C14,F14,H14,J14,L14,N14,P14,R14)/(13-COUNTBLANK(F14:S14)/2)</f>
        <v>191</v>
      </c>
      <c r="F14" s="64">
        <v>201</v>
      </c>
      <c r="G14" s="64">
        <v>30</v>
      </c>
      <c r="H14" s="64">
        <v>195</v>
      </c>
      <c r="I14" s="64">
        <v>30</v>
      </c>
      <c r="J14" s="64">
        <v>221</v>
      </c>
      <c r="K14" s="64">
        <v>30</v>
      </c>
      <c r="L14" s="64">
        <v>216</v>
      </c>
      <c r="M14" s="64">
        <v>30</v>
      </c>
      <c r="N14" s="64">
        <v>184</v>
      </c>
      <c r="O14" s="64">
        <v>0</v>
      </c>
      <c r="P14" s="64">
        <v>198</v>
      </c>
      <c r="Q14" s="64">
        <v>0</v>
      </c>
      <c r="R14" s="64">
        <v>112</v>
      </c>
      <c r="S14" s="64">
        <v>0</v>
      </c>
      <c r="T14" s="62">
        <f>SUM(G14,I14,K14,M14,S14,O14,Q14)</f>
        <v>120</v>
      </c>
      <c r="U14" s="65">
        <f>AVERAGE(F14,H14,J14,L14,R14,N14,P14)</f>
        <v>189.57142857142858</v>
      </c>
      <c r="V14" s="60">
        <v>6</v>
      </c>
      <c r="W14" s="66">
        <f>MAX(F14:S14)</f>
        <v>221</v>
      </c>
      <c r="X14" s="67">
        <f>C14/6</f>
        <v>192.66666666666666</v>
      </c>
    </row>
    <row r="15" spans="1:24" ht="12.75">
      <c r="A15" s="60">
        <v>17</v>
      </c>
      <c r="B15" s="19" t="s">
        <v>31</v>
      </c>
      <c r="C15" s="61">
        <f>квалификация!I25</f>
        <v>1150</v>
      </c>
      <c r="D15" s="62">
        <f>SUM(C15,F15:S15)</f>
        <v>2573</v>
      </c>
      <c r="E15" s="63">
        <f>SUM(C15,F15,H15,J15,L15,N15,P15,R15)/(13-COUNTBLANK(F15:S15)/2)</f>
        <v>192.15384615384616</v>
      </c>
      <c r="F15" s="64">
        <v>154</v>
      </c>
      <c r="G15" s="64">
        <v>0</v>
      </c>
      <c r="H15" s="64">
        <v>201</v>
      </c>
      <c r="I15" s="64">
        <v>30</v>
      </c>
      <c r="J15" s="64">
        <v>212</v>
      </c>
      <c r="K15" s="64">
        <v>30</v>
      </c>
      <c r="L15" s="64">
        <v>194</v>
      </c>
      <c r="M15" s="64">
        <v>0</v>
      </c>
      <c r="N15" s="64">
        <v>227</v>
      </c>
      <c r="O15" s="64">
        <v>15</v>
      </c>
      <c r="P15" s="64">
        <v>202</v>
      </c>
      <c r="Q15" s="64">
        <v>0</v>
      </c>
      <c r="R15" s="64">
        <v>158</v>
      </c>
      <c r="S15" s="64">
        <v>0</v>
      </c>
      <c r="T15" s="62">
        <f>SUM(G15,I15,K15,M15,S15,O15,Q15)</f>
        <v>75</v>
      </c>
      <c r="U15" s="65">
        <f>AVERAGE(F15,H15,J15,L15,R15,N15,P15)</f>
        <v>192.57142857142858</v>
      </c>
      <c r="V15" s="60">
        <v>7</v>
      </c>
      <c r="W15" s="66">
        <f>MAX(F15:S15)</f>
        <v>227</v>
      </c>
      <c r="X15" s="67">
        <f>C15/6</f>
        <v>191.66666666666666</v>
      </c>
    </row>
    <row r="16" spans="1:24" ht="12.75">
      <c r="A16" s="60">
        <v>11</v>
      </c>
      <c r="B16" s="32" t="s">
        <v>25</v>
      </c>
      <c r="C16" s="61">
        <f>квалификация!I19</f>
        <v>1174</v>
      </c>
      <c r="D16" s="62">
        <f>SUM(C16,F16:S16)</f>
        <v>2501</v>
      </c>
      <c r="E16" s="63">
        <f>SUM(C16,F16,H16,J16,L16,N16,P16,R16)/(13-COUNTBLANK(F16:S16)/2)</f>
        <v>187.76923076923077</v>
      </c>
      <c r="F16" s="64">
        <v>160</v>
      </c>
      <c r="G16" s="64">
        <v>0</v>
      </c>
      <c r="H16" s="64">
        <v>175</v>
      </c>
      <c r="I16" s="64">
        <v>0</v>
      </c>
      <c r="J16" s="64">
        <v>165</v>
      </c>
      <c r="K16" s="64">
        <v>0</v>
      </c>
      <c r="L16" s="64">
        <v>188</v>
      </c>
      <c r="M16" s="64">
        <v>0</v>
      </c>
      <c r="N16" s="64">
        <v>187</v>
      </c>
      <c r="O16" s="64">
        <v>0</v>
      </c>
      <c r="P16" s="64">
        <v>204</v>
      </c>
      <c r="Q16" s="64">
        <v>30</v>
      </c>
      <c r="R16" s="64">
        <v>188</v>
      </c>
      <c r="S16" s="64">
        <v>30</v>
      </c>
      <c r="T16" s="62">
        <f>SUM(G16,I16,K16,M16,S16,O16,Q16)</f>
        <v>60</v>
      </c>
      <c r="U16" s="65">
        <f>AVERAGE(F16,H16,J16,L16,R16,N16,P16)</f>
        <v>181</v>
      </c>
      <c r="V16" s="60">
        <v>8</v>
      </c>
      <c r="W16" s="66">
        <f>MAX(F16:S16)</f>
        <v>204</v>
      </c>
      <c r="X16" s="67">
        <f>C16/6</f>
        <v>195.66666666666666</v>
      </c>
    </row>
    <row r="17" spans="1:24" ht="12.75">
      <c r="A17" s="60">
        <v>21</v>
      </c>
      <c r="B17" s="19" t="s">
        <v>35</v>
      </c>
      <c r="C17" s="61">
        <f>квалификация!I29</f>
        <v>1140</v>
      </c>
      <c r="D17" s="62">
        <f>SUM(C17,F17:S17)</f>
        <v>2477</v>
      </c>
      <c r="E17" s="63">
        <f>SUM(C17,F17,H17,J17,L17,N17,P17,R17)/(13-COUNTBLANK(F17:S17)/2)</f>
        <v>183.6153846153846</v>
      </c>
      <c r="F17" s="64">
        <v>188</v>
      </c>
      <c r="G17" s="64">
        <v>30</v>
      </c>
      <c r="H17" s="64">
        <v>190</v>
      </c>
      <c r="I17" s="64">
        <v>0</v>
      </c>
      <c r="J17" s="64">
        <v>189</v>
      </c>
      <c r="K17" s="64">
        <v>0</v>
      </c>
      <c r="L17" s="64">
        <v>155</v>
      </c>
      <c r="M17" s="64">
        <v>30</v>
      </c>
      <c r="N17" s="64">
        <v>222</v>
      </c>
      <c r="O17" s="64">
        <v>30</v>
      </c>
      <c r="P17" s="64">
        <v>150</v>
      </c>
      <c r="Q17" s="64">
        <v>0</v>
      </c>
      <c r="R17" s="64">
        <v>153</v>
      </c>
      <c r="S17" s="64">
        <v>0</v>
      </c>
      <c r="T17" s="62">
        <f>SUM(G17,I17,K17,M17,S17,O17,Q17)</f>
        <v>90</v>
      </c>
      <c r="U17" s="65">
        <f>AVERAGE(F17,H17,J17,L17,R17,N17,P17)</f>
        <v>178.14285714285714</v>
      </c>
      <c r="V17" s="60">
        <v>9</v>
      </c>
      <c r="W17" s="66">
        <f>MAX(F17:S17)</f>
        <v>222</v>
      </c>
      <c r="X17" s="67">
        <f>C17/6</f>
        <v>190</v>
      </c>
    </row>
    <row r="18" spans="1:24" ht="12.75">
      <c r="A18" s="60">
        <v>13</v>
      </c>
      <c r="B18" s="19" t="s">
        <v>27</v>
      </c>
      <c r="C18" s="61">
        <f>квалификация!I21</f>
        <v>1160</v>
      </c>
      <c r="D18" s="62">
        <f>SUM(C18,F18:S18)</f>
        <v>2449</v>
      </c>
      <c r="E18" s="63">
        <f>SUM(C18,F18,H18,J18,L18,N18,P18,R18)/(13-COUNTBLANK(F18:S18)/2)</f>
        <v>181.46153846153845</v>
      </c>
      <c r="F18" s="64">
        <v>163</v>
      </c>
      <c r="G18" s="64">
        <v>30</v>
      </c>
      <c r="H18" s="64">
        <v>225</v>
      </c>
      <c r="I18" s="64">
        <v>30</v>
      </c>
      <c r="J18" s="64">
        <v>171</v>
      </c>
      <c r="K18" s="64">
        <v>0</v>
      </c>
      <c r="L18" s="64">
        <v>154</v>
      </c>
      <c r="M18" s="64">
        <v>0</v>
      </c>
      <c r="N18" s="64">
        <v>169</v>
      </c>
      <c r="O18" s="64">
        <v>0</v>
      </c>
      <c r="P18" s="64">
        <v>160</v>
      </c>
      <c r="Q18" s="64">
        <v>0</v>
      </c>
      <c r="R18" s="64">
        <v>157</v>
      </c>
      <c r="S18" s="64">
        <v>30</v>
      </c>
      <c r="T18" s="62">
        <f>SUM(G18,I18,K18,M18,S18,O18,Q18)</f>
        <v>90</v>
      </c>
      <c r="U18" s="65">
        <f>AVERAGE(F18,H18,J18,L18,R18,N18,P18)</f>
        <v>171.28571428571428</v>
      </c>
      <c r="V18" s="60">
        <v>10</v>
      </c>
      <c r="W18" s="66">
        <f>MAX(F18:S18)</f>
        <v>225</v>
      </c>
      <c r="X18" s="67">
        <f>C18/6</f>
        <v>193.33333333333334</v>
      </c>
    </row>
    <row r="19" spans="1:24" s="73" customFormat="1" ht="12.75">
      <c r="A19" s="60">
        <v>9</v>
      </c>
      <c r="B19" s="19" t="s">
        <v>23</v>
      </c>
      <c r="C19" s="61">
        <f>квалификация!I17</f>
        <v>1188</v>
      </c>
      <c r="D19" s="62">
        <f>SUM(C19,F19:S19)</f>
        <v>2438</v>
      </c>
      <c r="E19" s="63">
        <f>SUM(C19,F19,H19,J19,L19,N19,P19,R19)/(13-COUNTBLANK(F19:S19)/2)</f>
        <v>182.92307692307693</v>
      </c>
      <c r="F19" s="64">
        <v>161</v>
      </c>
      <c r="G19" s="68">
        <v>0</v>
      </c>
      <c r="H19" s="64">
        <v>166</v>
      </c>
      <c r="I19" s="64">
        <v>0</v>
      </c>
      <c r="J19" s="64">
        <v>155</v>
      </c>
      <c r="K19" s="64">
        <v>0</v>
      </c>
      <c r="L19" s="71">
        <v>140</v>
      </c>
      <c r="M19" s="64">
        <v>0</v>
      </c>
      <c r="N19" s="64">
        <v>181</v>
      </c>
      <c r="O19" s="64">
        <v>30</v>
      </c>
      <c r="P19" s="64">
        <v>207</v>
      </c>
      <c r="Q19" s="64">
        <v>30</v>
      </c>
      <c r="R19" s="64">
        <v>180</v>
      </c>
      <c r="S19" s="72">
        <v>0</v>
      </c>
      <c r="T19" s="62">
        <f>SUM(G19,I19,K19,M19,S19,O19,Q19)</f>
        <v>60</v>
      </c>
      <c r="U19" s="65">
        <f>AVERAGE(F19,H19,J19,L19,R19,N19,P19)</f>
        <v>170</v>
      </c>
      <c r="V19" s="60">
        <v>11</v>
      </c>
      <c r="W19" s="66">
        <f>MAX(F19:S19)</f>
        <v>207</v>
      </c>
      <c r="X19" s="67">
        <f>C19/6</f>
        <v>198</v>
      </c>
    </row>
    <row r="20" spans="1:24" s="73" customFormat="1" ht="12.75">
      <c r="A20" s="60">
        <v>23</v>
      </c>
      <c r="B20" s="34" t="s">
        <v>37</v>
      </c>
      <c r="C20" s="61">
        <f>квалификация!I31</f>
        <v>1120</v>
      </c>
      <c r="D20" s="62">
        <f>SUM(C20,F20:S20)</f>
        <v>2290</v>
      </c>
      <c r="E20" s="63">
        <f>SUM(C20,F20,H20,J20,L20,N20,P20,R20)/(13-COUNTBLANK(F20:S20)/2)</f>
        <v>172.69230769230768</v>
      </c>
      <c r="F20" s="64">
        <v>183</v>
      </c>
      <c r="G20" s="64">
        <v>15</v>
      </c>
      <c r="H20" s="64">
        <v>172</v>
      </c>
      <c r="I20" s="64">
        <v>0</v>
      </c>
      <c r="J20" s="64">
        <v>141</v>
      </c>
      <c r="K20" s="64">
        <v>0</v>
      </c>
      <c r="L20" s="64">
        <v>157</v>
      </c>
      <c r="M20" s="74">
        <v>0</v>
      </c>
      <c r="N20" s="74">
        <v>129</v>
      </c>
      <c r="O20" s="74">
        <v>0</v>
      </c>
      <c r="P20" s="74">
        <v>141</v>
      </c>
      <c r="Q20" s="74">
        <v>0</v>
      </c>
      <c r="R20" s="74">
        <v>202</v>
      </c>
      <c r="S20" s="64">
        <v>30</v>
      </c>
      <c r="T20" s="62">
        <f>SUM(G20,I20,K20,M20,S20,O20,Q20)</f>
        <v>45</v>
      </c>
      <c r="U20" s="65">
        <f>AVERAGE(F20,H20,J20,L20,R20,N20,P20)</f>
        <v>160.71428571428572</v>
      </c>
      <c r="V20" s="60">
        <v>12</v>
      </c>
      <c r="W20" s="66">
        <f>MAX(F20:S20)</f>
        <v>202</v>
      </c>
      <c r="X20" s="67">
        <f>C20/6</f>
        <v>186.66666666666666</v>
      </c>
    </row>
    <row r="21" spans="1:23" ht="12.75">
      <c r="A21" s="75" t="s">
        <v>67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66"/>
    </row>
    <row r="22" spans="1:24" ht="12.75">
      <c r="A22" s="60">
        <v>10</v>
      </c>
      <c r="B22" s="19" t="s">
        <v>24</v>
      </c>
      <c r="C22" s="60">
        <f>квалификация!I18</f>
        <v>1183</v>
      </c>
      <c r="D22" s="62">
        <f>SUM(C22,F22:S22)</f>
        <v>2696</v>
      </c>
      <c r="E22" s="63">
        <f>SUM(C22,F22,H22,J22,L22,N22,P22,R22)/(13-COUNTBLANK(F22:S22)/2)</f>
        <v>195.84615384615384</v>
      </c>
      <c r="F22" s="64">
        <v>204</v>
      </c>
      <c r="G22" s="64">
        <v>30</v>
      </c>
      <c r="H22" s="64">
        <v>253</v>
      </c>
      <c r="I22" s="64">
        <v>30</v>
      </c>
      <c r="J22" s="64">
        <v>185</v>
      </c>
      <c r="K22" s="64">
        <v>30</v>
      </c>
      <c r="L22" s="64">
        <v>157</v>
      </c>
      <c r="M22" s="64">
        <v>30</v>
      </c>
      <c r="N22" s="64">
        <v>170</v>
      </c>
      <c r="O22" s="64">
        <v>0</v>
      </c>
      <c r="P22" s="64">
        <v>166</v>
      </c>
      <c r="Q22" s="64">
        <v>0</v>
      </c>
      <c r="R22" s="64">
        <v>228</v>
      </c>
      <c r="S22" s="64">
        <v>30</v>
      </c>
      <c r="T22" s="62">
        <f>SUM(G22,I22,K22,M22,S22,O22,Q22)</f>
        <v>150</v>
      </c>
      <c r="U22" s="65">
        <f>AVERAGE(F22,H22,J22,L22,R22,N22,P22)</f>
        <v>194.71428571428572</v>
      </c>
      <c r="V22" s="60">
        <v>1</v>
      </c>
      <c r="W22" s="66">
        <f>MAX(F22:S22)</f>
        <v>253</v>
      </c>
      <c r="X22" s="67">
        <f>C22/6</f>
        <v>197.16666666666666</v>
      </c>
    </row>
    <row r="23" spans="1:24" ht="12.75">
      <c r="A23" s="60">
        <v>4</v>
      </c>
      <c r="B23" s="19" t="s">
        <v>18</v>
      </c>
      <c r="C23" s="60">
        <f>квалификация!I12</f>
        <v>1248</v>
      </c>
      <c r="D23" s="62">
        <f>SUM(C23,F23:S23)</f>
        <v>2660</v>
      </c>
      <c r="E23" s="63">
        <f>SUM(C23,F23,H23,J23,L23,N23,P23,R23)/(13-COUNTBLANK(F23:S23)/2)</f>
        <v>196.53846153846155</v>
      </c>
      <c r="F23" s="64">
        <v>148</v>
      </c>
      <c r="G23" s="64">
        <v>0</v>
      </c>
      <c r="H23" s="64">
        <v>188</v>
      </c>
      <c r="I23" s="64">
        <v>30</v>
      </c>
      <c r="J23" s="64">
        <v>216</v>
      </c>
      <c r="K23" s="64">
        <v>30</v>
      </c>
      <c r="L23" s="64">
        <v>178</v>
      </c>
      <c r="M23" s="64">
        <v>15</v>
      </c>
      <c r="N23" s="64">
        <v>177</v>
      </c>
      <c r="O23" s="64">
        <v>0</v>
      </c>
      <c r="P23" s="64">
        <v>177</v>
      </c>
      <c r="Q23" s="64">
        <v>30</v>
      </c>
      <c r="R23" s="64">
        <v>223</v>
      </c>
      <c r="S23" s="64">
        <v>0</v>
      </c>
      <c r="T23" s="62">
        <f>SUM(G23,I23,K23,M23,S23,O23,Q23)</f>
        <v>105</v>
      </c>
      <c r="U23" s="65">
        <f>AVERAGE(F23,H23,J23,L23,R23,N23,P23)</f>
        <v>186.71428571428572</v>
      </c>
      <c r="V23" s="60">
        <v>2</v>
      </c>
      <c r="W23" s="66">
        <f>MAX(F23:S23)</f>
        <v>223</v>
      </c>
      <c r="X23" s="67">
        <f>C23/6</f>
        <v>208</v>
      </c>
    </row>
    <row r="24" spans="1:24" ht="12.75">
      <c r="A24" s="60">
        <v>16</v>
      </c>
      <c r="B24" s="19" t="s">
        <v>30</v>
      </c>
      <c r="C24" s="60">
        <f>квалификация!I24</f>
        <v>1154</v>
      </c>
      <c r="D24" s="62">
        <f>SUM(C24,F24:S24)</f>
        <v>2628</v>
      </c>
      <c r="E24" s="63">
        <f>SUM(C24,F24,H24,J24,L24,N24,P24,R24)/(13-COUNTBLANK(F24:S24)/2)</f>
        <v>191.76923076923077</v>
      </c>
      <c r="F24" s="64">
        <v>190</v>
      </c>
      <c r="G24" s="64">
        <v>0</v>
      </c>
      <c r="H24" s="64">
        <v>214</v>
      </c>
      <c r="I24" s="64">
        <v>30</v>
      </c>
      <c r="J24" s="64">
        <v>191</v>
      </c>
      <c r="K24" s="64">
        <v>30</v>
      </c>
      <c r="L24" s="64">
        <v>178</v>
      </c>
      <c r="M24" s="64">
        <v>15</v>
      </c>
      <c r="N24" s="64">
        <v>204</v>
      </c>
      <c r="O24" s="64">
        <v>0</v>
      </c>
      <c r="P24" s="64">
        <v>192</v>
      </c>
      <c r="Q24" s="64">
        <v>30</v>
      </c>
      <c r="R24" s="64">
        <v>170</v>
      </c>
      <c r="S24" s="64">
        <v>30</v>
      </c>
      <c r="T24" s="62">
        <f>SUM(G24,I24,K24,M24,S24,O24,Q24)</f>
        <v>135</v>
      </c>
      <c r="U24" s="65">
        <f>AVERAGE(F24,H24,J24,L24,R24,N24,P24)</f>
        <v>191.28571428571428</v>
      </c>
      <c r="V24" s="60">
        <v>3</v>
      </c>
      <c r="W24" s="66">
        <f>MAX(F24:S24)</f>
        <v>214</v>
      </c>
      <c r="X24" s="67">
        <f>C24/6</f>
        <v>192.33333333333334</v>
      </c>
    </row>
    <row r="25" spans="1:24" ht="12.75">
      <c r="A25" s="60">
        <v>6</v>
      </c>
      <c r="B25" s="19" t="s">
        <v>20</v>
      </c>
      <c r="C25" s="60">
        <f>квалификация!I14</f>
        <v>1215</v>
      </c>
      <c r="D25" s="62">
        <f>SUM(C25,F25:S25)</f>
        <v>2624</v>
      </c>
      <c r="E25" s="63">
        <f>SUM(C25,F25,H25,J25,L25,N25,P25,R25)/(13-COUNTBLANK(F25:S25)/2)</f>
        <v>190.30769230769232</v>
      </c>
      <c r="F25" s="64">
        <v>163</v>
      </c>
      <c r="G25" s="64">
        <v>30</v>
      </c>
      <c r="H25" s="64">
        <v>192</v>
      </c>
      <c r="I25" s="64">
        <v>30</v>
      </c>
      <c r="J25" s="64">
        <v>171</v>
      </c>
      <c r="K25" s="64">
        <v>0</v>
      </c>
      <c r="L25" s="64">
        <v>171</v>
      </c>
      <c r="M25" s="64">
        <v>0</v>
      </c>
      <c r="N25" s="64">
        <v>214</v>
      </c>
      <c r="O25" s="64">
        <v>30</v>
      </c>
      <c r="P25" s="64">
        <v>190</v>
      </c>
      <c r="Q25" s="64">
        <v>30</v>
      </c>
      <c r="R25" s="64">
        <v>158</v>
      </c>
      <c r="S25" s="64">
        <v>30</v>
      </c>
      <c r="T25" s="62">
        <f>SUM(G25,I25,K25,M25,S25,O25,Q25)</f>
        <v>150</v>
      </c>
      <c r="U25" s="65">
        <f>AVERAGE(F25,H25,J25,L25,R25,N25,P25)</f>
        <v>179.85714285714286</v>
      </c>
      <c r="V25" s="60">
        <v>4</v>
      </c>
      <c r="W25" s="66">
        <f>MAX(F25:S25)</f>
        <v>214</v>
      </c>
      <c r="X25" s="67">
        <f>C25/6</f>
        <v>202.5</v>
      </c>
    </row>
    <row r="26" spans="1:24" ht="12.75">
      <c r="A26" s="60">
        <v>12</v>
      </c>
      <c r="B26" s="19" t="s">
        <v>26</v>
      </c>
      <c r="C26" s="60">
        <f>квалификация!I20</f>
        <v>1171</v>
      </c>
      <c r="D26" s="62">
        <f>SUM(C26,F26:S26)</f>
        <v>2595</v>
      </c>
      <c r="E26" s="63">
        <f>SUM(C26,F26,H26,J26,L26,N26,P26,R26)/(13-COUNTBLANK(F26:S26)/2)</f>
        <v>190.3846153846154</v>
      </c>
      <c r="F26" s="64">
        <v>203</v>
      </c>
      <c r="G26" s="64">
        <v>30</v>
      </c>
      <c r="H26" s="64">
        <v>195</v>
      </c>
      <c r="I26" s="64">
        <v>0</v>
      </c>
      <c r="J26" s="64">
        <v>212</v>
      </c>
      <c r="K26" s="64">
        <v>30</v>
      </c>
      <c r="L26" s="64">
        <v>166</v>
      </c>
      <c r="M26" s="64">
        <v>30</v>
      </c>
      <c r="N26" s="64">
        <v>189</v>
      </c>
      <c r="O26" s="64">
        <v>0</v>
      </c>
      <c r="P26" s="64">
        <v>183</v>
      </c>
      <c r="Q26" s="64">
        <v>30</v>
      </c>
      <c r="R26" s="64">
        <v>156</v>
      </c>
      <c r="S26" s="64">
        <v>0</v>
      </c>
      <c r="T26" s="62">
        <f>SUM(G26,I26,K26,M26,S26,O26,Q26)</f>
        <v>120</v>
      </c>
      <c r="U26" s="65">
        <f>AVERAGE(F26,H26,J26,L26,R26,N26,P26)</f>
        <v>186.28571428571428</v>
      </c>
      <c r="V26" s="60">
        <v>5</v>
      </c>
      <c r="W26" s="66">
        <f>MAX(F26:S26)</f>
        <v>212</v>
      </c>
      <c r="X26" s="67">
        <f>C26/6</f>
        <v>195.16666666666666</v>
      </c>
    </row>
    <row r="27" spans="1:24" ht="12.75">
      <c r="A27" s="60">
        <v>18</v>
      </c>
      <c r="B27" s="19" t="s">
        <v>32</v>
      </c>
      <c r="C27" s="60">
        <f>квалификация!I26</f>
        <v>1148</v>
      </c>
      <c r="D27" s="62">
        <f>SUM(C27,F27:S27)</f>
        <v>2580</v>
      </c>
      <c r="E27" s="63">
        <f>SUM(C27,F27,H27,J27,L27,N27,P27,R27)/(13-COUNTBLANK(F27:S27)/2)</f>
        <v>191.53846153846155</v>
      </c>
      <c r="F27" s="64">
        <v>228</v>
      </c>
      <c r="G27" s="64">
        <v>30</v>
      </c>
      <c r="H27" s="64">
        <v>160</v>
      </c>
      <c r="I27" s="64">
        <v>0</v>
      </c>
      <c r="J27" s="64">
        <v>206</v>
      </c>
      <c r="K27" s="64">
        <v>0</v>
      </c>
      <c r="L27" s="64">
        <v>216</v>
      </c>
      <c r="M27" s="64">
        <v>30</v>
      </c>
      <c r="N27" s="64">
        <v>183</v>
      </c>
      <c r="O27" s="64">
        <v>30</v>
      </c>
      <c r="P27" s="64">
        <v>188</v>
      </c>
      <c r="Q27" s="64">
        <v>0</v>
      </c>
      <c r="R27" s="64">
        <v>161</v>
      </c>
      <c r="S27" s="64">
        <v>0</v>
      </c>
      <c r="T27" s="62">
        <f>SUM(G27,I27,K27,M27,S27,O27,Q27)</f>
        <v>90</v>
      </c>
      <c r="U27" s="65">
        <f>AVERAGE(F27,H27,J27,L27,R27,N27,P27)</f>
        <v>191.71428571428572</v>
      </c>
      <c r="V27" s="60">
        <v>6</v>
      </c>
      <c r="W27" s="66">
        <f>MAX(F27:S27)</f>
        <v>228</v>
      </c>
      <c r="X27" s="67">
        <f>C27/6</f>
        <v>191.33333333333334</v>
      </c>
    </row>
    <row r="28" spans="1:24" ht="12.75">
      <c r="A28" s="60">
        <v>2</v>
      </c>
      <c r="B28" s="19" t="s">
        <v>16</v>
      </c>
      <c r="C28" s="60">
        <f>квалификация!I10</f>
        <v>1305</v>
      </c>
      <c r="D28" s="62">
        <f>SUM(C28,F28:S28)</f>
        <v>2577</v>
      </c>
      <c r="E28" s="63">
        <f>SUM(C28,F28,H28,J28,L28,N28,P28,R28)/(13-COUNTBLANK(F28:S28)/2)</f>
        <v>195.92307692307693</v>
      </c>
      <c r="F28" s="64">
        <v>162</v>
      </c>
      <c r="G28" s="64">
        <v>0</v>
      </c>
      <c r="H28" s="64">
        <v>172</v>
      </c>
      <c r="I28" s="64">
        <v>0</v>
      </c>
      <c r="J28" s="64">
        <v>148</v>
      </c>
      <c r="K28" s="64">
        <v>0</v>
      </c>
      <c r="L28" s="64">
        <v>177</v>
      </c>
      <c r="M28" s="64">
        <v>0</v>
      </c>
      <c r="N28" s="64">
        <v>169</v>
      </c>
      <c r="O28" s="64">
        <v>0</v>
      </c>
      <c r="P28" s="76">
        <v>181</v>
      </c>
      <c r="Q28" s="64">
        <v>0</v>
      </c>
      <c r="R28" s="64">
        <v>233</v>
      </c>
      <c r="S28" s="64">
        <v>30</v>
      </c>
      <c r="T28" s="62">
        <f>SUM(G28,I28,K28,M28,S28,O28,Q28)</f>
        <v>30</v>
      </c>
      <c r="U28" s="65">
        <f>AVERAGE(F28,H28,J28,L28,R28,N28,P28)</f>
        <v>177.42857142857142</v>
      </c>
      <c r="V28" s="60">
        <v>7</v>
      </c>
      <c r="W28" s="66">
        <f>MAX(F28:S28)</f>
        <v>233</v>
      </c>
      <c r="X28" s="67">
        <f>C28/6</f>
        <v>217.5</v>
      </c>
    </row>
    <row r="29" spans="1:24" ht="12.75">
      <c r="A29" s="60">
        <v>22</v>
      </c>
      <c r="B29" s="77" t="s">
        <v>36</v>
      </c>
      <c r="C29" s="60">
        <f>квалификация!I30</f>
        <v>1138</v>
      </c>
      <c r="D29" s="62">
        <f>SUM(C29,F29:S29)</f>
        <v>2523</v>
      </c>
      <c r="E29" s="63">
        <f>SUM(C29,F29,H29,J29,L29,N29,P29,R29)/(13-COUNTBLANK(F29:S29)/2)</f>
        <v>184.84615384615384</v>
      </c>
      <c r="F29" s="64">
        <v>175</v>
      </c>
      <c r="G29" s="64">
        <v>30</v>
      </c>
      <c r="H29" s="64">
        <v>188</v>
      </c>
      <c r="I29" s="64">
        <v>0</v>
      </c>
      <c r="J29" s="64">
        <v>192</v>
      </c>
      <c r="K29" s="64">
        <v>30</v>
      </c>
      <c r="L29" s="64">
        <v>145</v>
      </c>
      <c r="M29" s="64">
        <v>0</v>
      </c>
      <c r="N29" s="64">
        <v>214</v>
      </c>
      <c r="O29" s="64">
        <v>30</v>
      </c>
      <c r="P29" s="64">
        <v>199</v>
      </c>
      <c r="Q29" s="64">
        <v>30</v>
      </c>
      <c r="R29" s="64">
        <v>152</v>
      </c>
      <c r="S29" s="64">
        <v>0</v>
      </c>
      <c r="T29" s="62">
        <f>SUM(G29,I29,K29,M29,S29,O29,Q29)</f>
        <v>120</v>
      </c>
      <c r="U29" s="65">
        <f>AVERAGE(F29,H29,J29,L29,R29,N29,P29)</f>
        <v>180.71428571428572</v>
      </c>
      <c r="V29" s="60">
        <v>8</v>
      </c>
      <c r="W29" s="66">
        <f>MAX(F29:S29)</f>
        <v>214</v>
      </c>
      <c r="X29" s="67">
        <f>C29/6</f>
        <v>189.66666666666666</v>
      </c>
    </row>
    <row r="30" spans="1:24" ht="12.75">
      <c r="A30" s="60">
        <v>14</v>
      </c>
      <c r="B30" s="19" t="s">
        <v>28</v>
      </c>
      <c r="C30" s="60">
        <f>квалификация!I22</f>
        <v>1159</v>
      </c>
      <c r="D30" s="62">
        <f>SUM(C30,F30:S30)</f>
        <v>2518</v>
      </c>
      <c r="E30" s="63">
        <f>SUM(C30,F30,H30,J30,L30,N30,P30,R30)/(13-COUNTBLANK(F30:S30)/2)</f>
        <v>184.46153846153845</v>
      </c>
      <c r="F30" s="64">
        <v>137</v>
      </c>
      <c r="G30" s="64">
        <v>0</v>
      </c>
      <c r="H30" s="64">
        <v>199</v>
      </c>
      <c r="I30" s="64">
        <v>30</v>
      </c>
      <c r="J30" s="64">
        <v>214</v>
      </c>
      <c r="K30" s="64">
        <v>0</v>
      </c>
      <c r="L30" s="64">
        <v>190</v>
      </c>
      <c r="M30" s="64">
        <v>30</v>
      </c>
      <c r="N30" s="64">
        <v>178</v>
      </c>
      <c r="O30" s="64">
        <v>30</v>
      </c>
      <c r="P30" s="64">
        <v>192</v>
      </c>
      <c r="Q30" s="64">
        <v>30</v>
      </c>
      <c r="R30" s="64">
        <v>129</v>
      </c>
      <c r="S30" s="64">
        <v>0</v>
      </c>
      <c r="T30" s="62">
        <f>SUM(G30,I30,K30,M30,S30,O30,Q30)</f>
        <v>120</v>
      </c>
      <c r="U30" s="65">
        <f>AVERAGE(F30,H30,J30,L30,R30,N30,P30)</f>
        <v>177</v>
      </c>
      <c r="V30" s="60">
        <v>9</v>
      </c>
      <c r="W30" s="66">
        <f>MAX(F30:S30)</f>
        <v>214</v>
      </c>
      <c r="X30" s="67">
        <f>C30/6</f>
        <v>193.16666666666666</v>
      </c>
    </row>
    <row r="31" spans="1:24" ht="12.75">
      <c r="A31" s="60">
        <v>24</v>
      </c>
      <c r="B31" s="36" t="s">
        <v>38</v>
      </c>
      <c r="C31" s="60">
        <f>квалификация!I32</f>
        <v>1114</v>
      </c>
      <c r="D31" s="62">
        <f>SUM(C31,F31:S31)</f>
        <v>2464</v>
      </c>
      <c r="E31" s="63">
        <f>SUM(C31,F31,H31,J31,L31,N31,P31,R31)/(13-COUNTBLANK(F31:S31)/2)</f>
        <v>180.30769230769232</v>
      </c>
      <c r="F31" s="64">
        <v>211</v>
      </c>
      <c r="G31" s="64">
        <v>30</v>
      </c>
      <c r="H31" s="64">
        <v>152</v>
      </c>
      <c r="I31" s="64">
        <v>0</v>
      </c>
      <c r="J31" s="64">
        <v>190</v>
      </c>
      <c r="K31" s="64">
        <v>30</v>
      </c>
      <c r="L31" s="64">
        <v>160</v>
      </c>
      <c r="M31" s="64">
        <v>0</v>
      </c>
      <c r="N31" s="64">
        <v>220</v>
      </c>
      <c r="O31" s="64">
        <v>30</v>
      </c>
      <c r="P31" s="64">
        <v>139</v>
      </c>
      <c r="Q31" s="64">
        <v>0</v>
      </c>
      <c r="R31" s="64">
        <v>158</v>
      </c>
      <c r="S31" s="64">
        <v>30</v>
      </c>
      <c r="T31" s="62">
        <f>SUM(G31,I31,K31,M31,S31,O31,Q31)</f>
        <v>120</v>
      </c>
      <c r="U31" s="65">
        <f>AVERAGE(F31,H31,J31,L31,R31,N31,P31)</f>
        <v>175.71428571428572</v>
      </c>
      <c r="V31" s="60">
        <v>10</v>
      </c>
      <c r="W31" s="66">
        <f>MAX(F31:S31)</f>
        <v>220</v>
      </c>
      <c r="X31" s="67">
        <f>C31/6</f>
        <v>185.66666666666666</v>
      </c>
    </row>
    <row r="32" spans="1:24" ht="12.75">
      <c r="A32" s="60">
        <v>8</v>
      </c>
      <c r="B32" s="19" t="s">
        <v>22</v>
      </c>
      <c r="C32" s="60">
        <f>квалификация!I16</f>
        <v>1195</v>
      </c>
      <c r="D32" s="62">
        <f>SUM(C32,F32:S32)</f>
        <v>2416</v>
      </c>
      <c r="E32" s="63">
        <f>SUM(C32,F32,H32,J32,L32,N32,P32,R32)/(13-COUNTBLANK(F32:S32)/2)</f>
        <v>181.23076923076923</v>
      </c>
      <c r="F32" s="64">
        <v>152</v>
      </c>
      <c r="G32" s="64">
        <v>0</v>
      </c>
      <c r="H32" s="64">
        <v>179</v>
      </c>
      <c r="I32" s="64">
        <v>30</v>
      </c>
      <c r="J32" s="64">
        <v>177</v>
      </c>
      <c r="K32" s="64">
        <v>0</v>
      </c>
      <c r="L32" s="64">
        <v>175</v>
      </c>
      <c r="M32" s="64">
        <v>30</v>
      </c>
      <c r="N32" s="64">
        <v>166</v>
      </c>
      <c r="O32" s="64">
        <v>0</v>
      </c>
      <c r="P32" s="64">
        <v>162</v>
      </c>
      <c r="Q32" s="64">
        <v>0</v>
      </c>
      <c r="R32" s="64">
        <v>150</v>
      </c>
      <c r="S32" s="64">
        <v>0</v>
      </c>
      <c r="T32" s="62">
        <f>SUM(G32,I32,K32,M32,S32,O32,Q32)</f>
        <v>60</v>
      </c>
      <c r="U32" s="65">
        <f>AVERAGE(F32,H32,J32,L32,R32,N32,P32)</f>
        <v>165.85714285714286</v>
      </c>
      <c r="V32" s="60">
        <v>11</v>
      </c>
      <c r="W32" s="66">
        <f>MAX(F32:S32)</f>
        <v>179</v>
      </c>
      <c r="X32" s="67">
        <f>C32/6</f>
        <v>199.16666666666666</v>
      </c>
    </row>
    <row r="33" spans="1:24" ht="12.75">
      <c r="A33" s="60">
        <v>20</v>
      </c>
      <c r="B33" s="19" t="s">
        <v>34</v>
      </c>
      <c r="C33" s="60">
        <f>квалификация!I28</f>
        <v>1140</v>
      </c>
      <c r="D33" s="62">
        <f>SUM(C33,F33:S33)</f>
        <v>2362</v>
      </c>
      <c r="E33" s="63">
        <f>SUM(C33,F33,H33,J33,L33,N33,P33,R33)/(13-COUNTBLANK(F33:S33)/2)</f>
        <v>177.07692307692307</v>
      </c>
      <c r="F33" s="64">
        <v>123</v>
      </c>
      <c r="G33" s="64">
        <v>0</v>
      </c>
      <c r="H33" s="64">
        <v>168</v>
      </c>
      <c r="I33" s="64">
        <v>0</v>
      </c>
      <c r="J33" s="64">
        <v>145</v>
      </c>
      <c r="K33" s="64">
        <v>0</v>
      </c>
      <c r="L33" s="64">
        <v>152</v>
      </c>
      <c r="M33" s="64">
        <v>0</v>
      </c>
      <c r="N33" s="64">
        <v>221</v>
      </c>
      <c r="O33" s="64">
        <v>30</v>
      </c>
      <c r="P33" s="64">
        <v>164</v>
      </c>
      <c r="Q33" s="64">
        <v>0</v>
      </c>
      <c r="R33" s="64">
        <v>189</v>
      </c>
      <c r="S33" s="64">
        <v>30</v>
      </c>
      <c r="T33" s="62">
        <f>SUM(G33,I33,K33,M33,S33,O33,Q33)</f>
        <v>60</v>
      </c>
      <c r="U33" s="65">
        <f>AVERAGE(F33,H33,J33,L33,R33,N33,P33)</f>
        <v>166</v>
      </c>
      <c r="V33" s="60">
        <v>12</v>
      </c>
      <c r="W33" s="66">
        <f>MAX(F33:S33)</f>
        <v>221</v>
      </c>
      <c r="X33" s="67">
        <f>C33/6</f>
        <v>190</v>
      </c>
    </row>
  </sheetData>
  <sheetProtection selectLockedCells="1" selectUnlockedCells="1"/>
  <mergeCells count="11">
    <mergeCell ref="A6:A7"/>
    <mergeCell ref="B6:B7"/>
    <mergeCell ref="C6:C7"/>
    <mergeCell ref="D6:D7"/>
    <mergeCell ref="E6:E7"/>
    <mergeCell ref="F6:S6"/>
    <mergeCell ref="T6:T7"/>
    <mergeCell ref="U6:U7"/>
    <mergeCell ref="V6:V7"/>
    <mergeCell ref="A8:V8"/>
    <mergeCell ref="A21:V21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626628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4"/>
  <sheetViews>
    <sheetView tabSelected="1" zoomScale="78" zoomScaleNormal="78" workbookViewId="0" topLeftCell="A1">
      <selection activeCell="P28" sqref="P2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3.7109375" style="0" customWidth="1"/>
    <col min="10" max="10" width="8.421875" style="0" customWidth="1"/>
    <col min="11" max="11" width="5.7109375" style="0" customWidth="1"/>
    <col min="12" max="12" width="19.57421875" style="0" customWidth="1"/>
  </cols>
  <sheetData>
    <row r="2" spans="2:6" ht="12.75">
      <c r="B2" s="78"/>
      <c r="C2" s="78"/>
      <c r="D2" s="78"/>
      <c r="E2" s="78" t="s">
        <v>54</v>
      </c>
      <c r="F2" s="79"/>
    </row>
    <row r="3" ht="14.25" customHeight="1"/>
    <row r="4" spans="2:12" ht="12.75">
      <c r="B4" s="78"/>
      <c r="C4" s="78"/>
      <c r="D4" s="79"/>
      <c r="E4" s="80"/>
      <c r="F4" s="79"/>
      <c r="G4" s="53"/>
      <c r="J4" s="81"/>
      <c r="K4" s="53"/>
      <c r="L4" s="53"/>
    </row>
    <row r="5" spans="4:12" ht="12.75">
      <c r="D5" s="53"/>
      <c r="E5" s="53"/>
      <c r="F5" s="53"/>
      <c r="G5" s="53"/>
      <c r="J5" s="81"/>
      <c r="K5" s="53"/>
      <c r="L5" s="53"/>
    </row>
    <row r="6" spans="4:12" ht="12.75">
      <c r="D6" s="53"/>
      <c r="E6" s="53"/>
      <c r="F6" s="4" t="s">
        <v>68</v>
      </c>
      <c r="G6" s="53"/>
      <c r="J6" s="81"/>
      <c r="K6" s="53"/>
      <c r="L6" s="53"/>
    </row>
    <row r="7" spans="2:10" ht="12.75">
      <c r="B7" s="82"/>
      <c r="C7" s="83"/>
      <c r="D7" s="84"/>
      <c r="E7" s="84"/>
      <c r="F7" s="85" t="s">
        <v>69</v>
      </c>
      <c r="G7" s="53"/>
      <c r="J7" s="5"/>
    </row>
    <row r="9" spans="2:12" ht="12.75">
      <c r="B9" s="78"/>
      <c r="C9" s="86" t="s">
        <v>70</v>
      </c>
      <c r="D9" s="78"/>
      <c r="E9" s="80" t="s">
        <v>71</v>
      </c>
      <c r="F9" s="78"/>
      <c r="J9" s="53"/>
      <c r="K9" s="53"/>
      <c r="L9" s="53"/>
    </row>
    <row r="10" spans="10:12" ht="12.75">
      <c r="J10" s="53"/>
      <c r="K10" s="53"/>
      <c r="L10" s="53"/>
    </row>
    <row r="11" spans="10:12" ht="12.75">
      <c r="J11" s="53"/>
      <c r="K11" s="53"/>
      <c r="L11" s="53"/>
    </row>
    <row r="12" spans="3:12" ht="12.75">
      <c r="C12" s="81" t="s">
        <v>72</v>
      </c>
      <c r="D12" s="81"/>
      <c r="E12" s="81"/>
      <c r="F12" s="81"/>
      <c r="G12" s="81"/>
      <c r="H12" s="81"/>
      <c r="I12" s="81" t="s">
        <v>73</v>
      </c>
      <c r="J12" s="53"/>
      <c r="K12" s="53"/>
      <c r="L12" s="53"/>
    </row>
    <row r="13" spans="2:12" ht="12.75">
      <c r="B13" s="85"/>
      <c r="C13" s="84"/>
      <c r="D13" s="84"/>
      <c r="E13" s="84"/>
      <c r="F13" s="85"/>
      <c r="G13" s="53"/>
      <c r="H13" s="53"/>
      <c r="I13" s="53"/>
      <c r="J13" s="53"/>
      <c r="K13" s="53"/>
      <c r="L13" s="53"/>
    </row>
    <row r="14" spans="2:12" ht="12.75">
      <c r="B14" s="85"/>
      <c r="C14" s="87"/>
      <c r="D14" s="88"/>
      <c r="E14" s="88"/>
      <c r="F14" s="89"/>
      <c r="G14" s="89"/>
      <c r="H14" s="85"/>
      <c r="I14" s="87"/>
      <c r="J14" s="88"/>
      <c r="K14" s="88"/>
      <c r="L14" s="89"/>
    </row>
    <row r="15" spans="2:12" ht="12.75">
      <c r="B15" s="90"/>
      <c r="C15" s="87" t="s">
        <v>74</v>
      </c>
      <c r="D15" s="88">
        <v>173</v>
      </c>
      <c r="E15" s="88"/>
      <c r="F15" s="53"/>
      <c r="G15" s="53"/>
      <c r="H15" s="90"/>
      <c r="I15" s="87" t="s">
        <v>75</v>
      </c>
      <c r="J15" s="88">
        <v>188</v>
      </c>
      <c r="K15" s="88"/>
      <c r="L15" s="53"/>
    </row>
    <row r="16" spans="2:12" ht="12.75">
      <c r="B16" s="84"/>
      <c r="C16" s="87"/>
      <c r="D16" s="91"/>
      <c r="E16" s="91"/>
      <c r="F16" s="87"/>
      <c r="G16" s="88"/>
      <c r="H16" s="84"/>
      <c r="I16" s="87"/>
      <c r="J16" s="91"/>
      <c r="K16" s="91"/>
      <c r="L16" s="87"/>
    </row>
    <row r="17" spans="2:12" ht="12.75">
      <c r="B17" s="84"/>
      <c r="C17" s="88"/>
      <c r="D17" s="88"/>
      <c r="E17" s="92"/>
      <c r="F17" s="87" t="s">
        <v>74</v>
      </c>
      <c r="G17" s="53"/>
      <c r="H17" s="84"/>
      <c r="I17" s="88"/>
      <c r="J17" s="88"/>
      <c r="K17" s="92"/>
      <c r="L17" s="87" t="s">
        <v>76</v>
      </c>
    </row>
    <row r="18" spans="2:12" ht="12.75">
      <c r="B18" s="84"/>
      <c r="C18" s="88"/>
      <c r="D18" s="88"/>
      <c r="E18" s="89"/>
      <c r="F18" s="87"/>
      <c r="G18" s="53"/>
      <c r="H18" s="84"/>
      <c r="I18" s="88"/>
      <c r="J18" s="88"/>
      <c r="K18" s="89"/>
      <c r="L18" s="87"/>
    </row>
    <row r="19" spans="2:12" ht="12.75">
      <c r="B19" s="84"/>
      <c r="C19" s="87"/>
      <c r="D19" s="53"/>
      <c r="E19" s="53"/>
      <c r="F19" s="53"/>
      <c r="G19" s="53"/>
      <c r="H19" s="84"/>
      <c r="I19" s="87"/>
      <c r="J19" s="53"/>
      <c r="K19" s="53"/>
      <c r="L19" s="53"/>
    </row>
    <row r="20" spans="2:12" ht="12.75">
      <c r="B20" s="90"/>
      <c r="C20" s="87" t="s">
        <v>77</v>
      </c>
      <c r="D20" s="89">
        <v>128</v>
      </c>
      <c r="E20" s="81"/>
      <c r="F20" s="53"/>
      <c r="G20" s="53"/>
      <c r="H20" s="90"/>
      <c r="I20" s="87" t="s">
        <v>76</v>
      </c>
      <c r="J20" s="89">
        <v>237</v>
      </c>
      <c r="K20" s="93"/>
      <c r="L20" s="53"/>
    </row>
    <row r="21" spans="2:12" ht="12.75">
      <c r="B21" s="84"/>
      <c r="C21" s="94"/>
      <c r="D21" s="81"/>
      <c r="E21" s="81"/>
      <c r="F21" s="53"/>
      <c r="G21" s="53"/>
      <c r="H21" s="84"/>
      <c r="I21" s="87"/>
      <c r="J21" s="53"/>
      <c r="K21" s="53"/>
      <c r="L21" s="53"/>
    </row>
    <row r="22" spans="2:12" ht="12.75">
      <c r="B22" s="84"/>
      <c r="C22" s="84"/>
      <c r="D22" s="53"/>
      <c r="E22" s="53"/>
      <c r="F22" s="53"/>
      <c r="G22" s="53"/>
      <c r="H22" s="53"/>
      <c r="I22" s="53"/>
      <c r="J22" s="53"/>
      <c r="K22" s="53"/>
      <c r="L22" s="53"/>
    </row>
    <row r="24" spans="7:9" ht="12.75">
      <c r="G24" s="53"/>
      <c r="H24" s="53"/>
      <c r="I24" s="53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626627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8" zoomScaleNormal="78" workbookViewId="0" topLeftCell="A10">
      <selection activeCell="P36" sqref="P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8" zoomScaleNormal="78" workbookViewId="0" topLeftCell="A1">
      <selection activeCell="M18" sqref="M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8" zoomScaleNormal="78" workbookViewId="0" topLeftCell="A1">
      <selection activeCell="H42" sqref="H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8" zoomScaleNormal="78" workbookViewId="0" topLeftCell="A1">
      <selection activeCell="N29" sqref="N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2016-02-29T05:27:10Z</dcterms:modified>
  <cp:category/>
  <cp:version/>
  <cp:contentType/>
  <cp:contentStatus/>
  <cp:revision>1</cp:revision>
</cp:coreProperties>
</file>